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75" windowHeight="7110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export!$A$1:$I$46</definedName>
  </definedNames>
  <calcPr calcId="124519"/>
</workbook>
</file>

<file path=xl/calcChain.xml><?xml version="1.0" encoding="utf-8"?>
<calcChain xmlns="http://schemas.openxmlformats.org/spreadsheetml/2006/main">
  <c r="E30" i="3"/>
  <c r="E31"/>
  <c r="E32"/>
  <c r="E33"/>
  <c r="E34"/>
  <c r="E35"/>
  <c r="E36"/>
  <c r="E37"/>
  <c r="E38"/>
  <c r="E39"/>
  <c r="E40"/>
  <c r="E41"/>
  <c r="E42"/>
  <c r="E43"/>
  <c r="E44"/>
  <c r="E29"/>
  <c r="E20"/>
  <c r="E7"/>
  <c r="E8"/>
  <c r="E9"/>
  <c r="E10"/>
  <c r="E11"/>
  <c r="E12"/>
  <c r="E13"/>
  <c r="E14"/>
  <c r="E15"/>
  <c r="E16"/>
  <c r="E17"/>
  <c r="E18"/>
  <c r="E19"/>
  <c r="E21"/>
  <c r="E6"/>
  <c r="F8" i="2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4"/>
  <c r="F7"/>
  <c r="K41" i="1"/>
  <c r="J41"/>
  <c r="J9" l="1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2"/>
  <c r="J43"/>
  <c r="J44"/>
  <c r="J45"/>
  <c r="J47"/>
  <c r="J8"/>
  <c r="D33" i="2"/>
  <c r="G46" i="1"/>
  <c r="E46" l="1"/>
  <c r="G8" i="2" l="1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4"/>
  <c r="G7"/>
  <c r="E33"/>
  <c r="C33"/>
  <c r="K9" i="1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2"/>
  <c r="K43"/>
  <c r="K44"/>
  <c r="K45"/>
  <c r="K47"/>
  <c r="K8"/>
  <c r="I46"/>
  <c r="D11" i="8"/>
  <c r="B12" s="1"/>
  <c r="E8"/>
  <c r="D8"/>
  <c r="B9" s="1"/>
  <c r="E5"/>
  <c r="D5"/>
  <c r="B6" s="1"/>
  <c r="C16"/>
  <c r="B16"/>
  <c r="C14"/>
  <c r="B14"/>
  <c r="G11"/>
  <c r="E11"/>
  <c r="E16" s="1"/>
  <c r="G8"/>
  <c r="D14"/>
  <c r="G5"/>
  <c r="G33" i="2" l="1"/>
  <c r="F33"/>
  <c r="K46" i="1"/>
  <c r="J46"/>
  <c r="D16" i="8"/>
  <c r="C6"/>
  <c r="E14"/>
  <c r="C9"/>
  <c r="C12"/>
</calcChain>
</file>

<file path=xl/sharedStrings.xml><?xml version="1.0" encoding="utf-8"?>
<sst xmlns="http://schemas.openxmlformats.org/spreadsheetml/2006/main" count="191" uniqueCount="135">
  <si>
    <t>Value in 000 Rs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</si>
  <si>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</si>
  <si>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</si>
  <si>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</si>
  <si>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</si>
  <si>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</si>
  <si>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</si>
  <si>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</si>
  <si>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</si>
  <si>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</si>
  <si>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</si>
  <si>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</si>
  <si>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</si>
  <si>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</si>
  <si>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</si>
  <si>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</si>
  <si>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</si>
  <si>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</si>
  <si>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</si>
  <si>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</si>
  <si>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</si>
  <si>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</si>
  <si>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</si>
  <si>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</si>
  <si>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</si>
  <si>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</si>
  <si>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</si>
  <si>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</si>
  <si>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</si>
  <si>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</si>
  <si>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</si>
  <si>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</si>
  <si>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</si>
  <si>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</si>
  <si>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</si>
  <si>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</si>
  <si>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</si>
  <si>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</si>
  <si>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</si>
  <si>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</si>
  <si>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</si>
  <si>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</si>
  <si>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</si>
  <si>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</si>
  <si>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</si>
  <si>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</si>
  <si>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</si>
  <si>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</si>
  <si>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</si>
  <si>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</si>
  <si>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</si>
  <si>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</si>
  <si>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</si>
  <si>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</si>
  <si>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</si>
  <si>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</si>
  <si>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</si>
  <si>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</si>
  <si>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</si>
  <si>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</si>
  <si>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</si>
  <si>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</si>
  <si>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</si>
  <si>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</si>
  <si>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</si>
  <si>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</si>
  <si>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</si>
  <si>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</si>
  <si>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</si>
  <si>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</si>
  <si>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</si>
  <si>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</si>
  <si>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</si>
  <si>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</si>
  <si>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</si>
  <si>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</si>
  <si>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</si>
  <si>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</si>
  <si>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</si>
  <si>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</si>
  <si>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</si>
  <si>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</si>
  <si>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</si>
  <si>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</si>
  <si>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</si>
  <si>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</si>
  <si>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</si>
  <si>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</si>
  <si>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</si>
  <si>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</si>
  <si>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Woolen wovenwear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</si>
  <si>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</si>
  <si>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</si>
  <si>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</si>
  <si>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</si>
  <si>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</si>
  <si>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</si>
  <si>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</si>
  <si>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</si>
  <si>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</si>
  <si>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</si>
  <si>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</si>
  <si>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India</t>
  </si>
  <si>
    <t>United States</t>
  </si>
  <si>
    <t>Germany</t>
  </si>
  <si>
    <t>United Kingdom</t>
  </si>
  <si>
    <t>China</t>
  </si>
  <si>
    <t>France</t>
  </si>
  <si>
    <t>United Arab Emirates</t>
  </si>
  <si>
    <t>Japan</t>
  </si>
  <si>
    <t>Australia</t>
  </si>
  <si>
    <t>Canada</t>
  </si>
  <si>
    <t>Italy</t>
  </si>
  <si>
    <t>Turkey</t>
  </si>
  <si>
    <t>Denmark</t>
  </si>
  <si>
    <t>Ukraine</t>
  </si>
  <si>
    <t>Malaysia</t>
  </si>
  <si>
    <t>Indonesia</t>
  </si>
  <si>
    <t>Thailand</t>
  </si>
  <si>
    <t>Argentina</t>
  </si>
  <si>
    <t>F.Y. 2078/79 (2021/22)  Shrawan-Ashwin</t>
  </si>
  <si>
    <t>F.Y. 2079/80 (2022/23)  Shrawan-Ashwin</t>
  </si>
  <si>
    <t>F.Y. 2080/81 (2023/24)  Shrawan-Ashwin</t>
  </si>
  <si>
    <t>Percentage Change in First Three Month of F.Y. 2079/80 compared to same period of the previous year</t>
  </si>
  <si>
    <t>Percentage Change in First Three  Month of F.Y. 2080/81 compared to same period of the previous year</t>
  </si>
  <si>
    <t>(Shrawan-Ashwin)</t>
  </si>
  <si>
    <t>DURING THE FIRST  THREE MONTH OF THE F.Y. 2079/80 AND 2080/81</t>
  </si>
  <si>
    <t>(Ashwin)</t>
  </si>
  <si>
    <t>IN THE FIRST THREE  MONTH OF THE F.Y. 2079/80 AND 2080/81</t>
  </si>
  <si>
    <t xml:space="preserve"> (Shrawan-Ashwin) </t>
  </si>
  <si>
    <t>% Share  Shrawan-Ashwin</t>
  </si>
  <si>
    <t>(First Three Month Provisional)</t>
  </si>
  <si>
    <t xml:space="preserve">    F.Y. 2079/80        (Shrawan-Ashwin)</t>
  </si>
  <si>
    <t xml:space="preserve">    F.Y. 2080/81        (Shrawan-Ashwin)</t>
  </si>
  <si>
    <t>Netherlands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</si>
</sst>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9" formatCode="#,##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7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0" fontId="10" fillId="0" borderId="3" xfId="0" applyFont="1" applyBorder="1"/>
    <xf numFmtId="0" fontId="7" fillId="0" borderId="10" xfId="0" applyFont="1" applyBorder="1" applyAlignment="1">
      <alignment horizontal="right" vertical="top"/>
    </xf>
    <xf numFmtId="164" fontId="7" fillId="0" borderId="3" xfId="1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6" xfId="0" applyFont="1" applyBorder="1"/>
    <xf numFmtId="0" fontId="10" fillId="0" borderId="9" xfId="0" applyFont="1" applyBorder="1"/>
    <xf numFmtId="0" fontId="10" fillId="0" borderId="5" xfId="0" applyFont="1" applyBorder="1"/>
    <xf numFmtId="0" fontId="7" fillId="0" borderId="3" xfId="0" applyFont="1" applyBorder="1" applyAlignment="1">
      <alignment horizontal="left"/>
    </xf>
    <xf numFmtId="43" fontId="4" fillId="0" borderId="2" xfId="0" applyNumberFormat="1" applyFont="1" applyBorder="1" applyAlignment="1">
      <alignment vertical="top"/>
    </xf>
    <xf numFmtId="43" fontId="4" fillId="0" borderId="3" xfId="0" applyNumberFormat="1" applyFont="1" applyBorder="1" applyAlignment="1">
      <alignment vertical="top"/>
    </xf>
    <xf numFmtId="0" fontId="13" fillId="0" borderId="8" xfId="0" applyFont="1" applyBorder="1"/>
    <xf numFmtId="0" fontId="7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5" fillId="0" borderId="0" xfId="1" applyNumberFormat="1" applyFont="1" applyBorder="1" applyAlignment="1"/>
    <xf numFmtId="164" fontId="5" fillId="0" borderId="0" xfId="1" applyNumberFormat="1" applyFont="1" applyBorder="1" applyAlignment="1">
      <alignment horizontal="left"/>
    </xf>
    <xf numFmtId="0" fontId="9" fillId="0" borderId="0" xfId="0" applyFont="1" applyBorder="1"/>
    <xf numFmtId="164" fontId="1" fillId="0" borderId="0" xfId="1" applyNumberFormat="1" applyFont="1" applyBorder="1"/>
    <xf numFmtId="164" fontId="14" fillId="0" borderId="0" xfId="2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/>
    <xf numFmtId="0" fontId="8" fillId="0" borderId="0" xfId="0" applyFont="1" applyFill="1" applyBorder="1"/>
    <xf numFmtId="0" fontId="11" fillId="0" borderId="0" xfId="0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0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0" xfId="0" applyNumberFormat="1" applyFont="1"/>
    <xf numFmtId="43" fontId="15" fillId="0" borderId="3" xfId="1" applyNumberFormat="1" applyFont="1" applyBorder="1"/>
    <xf numFmtId="20" fontId="7" fillId="0" borderId="2" xfId="0" quotePrefix="1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left"/>
    </xf>
    <xf numFmtId="165" fontId="13" fillId="0" borderId="8" xfId="1" applyNumberFormat="1" applyFont="1" applyBorder="1" applyAlignment="1">
      <alignment vertical="top"/>
    </xf>
    <xf numFmtId="0" fontId="10" fillId="0" borderId="0" xfId="0" applyFont="1" applyBorder="1"/>
    <xf numFmtId="166" fontId="7" fillId="0" borderId="11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43" fontId="4" fillId="0" borderId="0" xfId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10" fillId="0" borderId="8" xfId="0" applyFont="1" applyBorder="1"/>
    <xf numFmtId="0" fontId="10" fillId="0" borderId="11" xfId="0" applyFont="1" applyBorder="1"/>
    <xf numFmtId="20" fontId="7" fillId="0" borderId="0" xfId="0" quotePrefix="1" applyNumberFormat="1" applyFont="1" applyBorder="1" applyAlignment="1">
      <alignment horizontal="right"/>
    </xf>
    <xf numFmtId="166" fontId="7" fillId="0" borderId="8" xfId="0" applyNumberFormat="1" applyFont="1" applyBorder="1" applyAlignment="1">
      <alignment vertical="top"/>
    </xf>
    <xf numFmtId="166" fontId="7" fillId="0" borderId="11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1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4" fillId="0" borderId="0" xfId="0" applyFont="1" applyBorder="1" applyAlignment="1">
      <alignment horizontal="center" vertical="top" wrapText="1"/>
    </xf>
    <xf numFmtId="164" fontId="17" fillId="0" borderId="7" xfId="1" applyNumberFormat="1" applyFont="1" applyBorder="1"/>
    <xf numFmtId="164" fontId="17" fillId="0" borderId="7" xfId="1" applyNumberFormat="1" applyFont="1" applyBorder="1" applyAlignment="1">
      <alignment vertical="top"/>
    </xf>
    <xf numFmtId="164" fontId="20" fillId="0" borderId="7" xfId="1" applyNumberFormat="1" applyFont="1" applyBorder="1" applyAlignment="1">
      <alignment horizontal="right" vertical="top"/>
    </xf>
    <xf numFmtId="164" fontId="0" fillId="0" borderId="0" xfId="1" applyNumberFormat="1" applyFont="1" applyBorder="1"/>
    <xf numFmtId="164" fontId="17" fillId="0" borderId="0" xfId="1" applyNumberFormat="1" applyFont="1" applyBorder="1"/>
    <xf numFmtId="164" fontId="20" fillId="0" borderId="7" xfId="1" applyNumberFormat="1" applyFont="1" applyBorder="1" applyAlignment="1">
      <alignment horizontal="right" vertical="center"/>
    </xf>
    <xf numFmtId="164" fontId="20" fillId="0" borderId="1" xfId="1" applyNumberFormat="1" applyFont="1" applyBorder="1" applyAlignment="1">
      <alignment horizontal="right" vertical="top"/>
    </xf>
    <xf numFmtId="164" fontId="0" fillId="0" borderId="0" xfId="1" applyNumberFormat="1" applyFont="1"/>
    <xf numFmtId="164" fontId="6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vertical="top"/>
    </xf>
    <xf numFmtId="0" fontId="16" fillId="0" borderId="2" xfId="0" applyFont="1" applyFill="1" applyBorder="1" applyAlignment="1">
      <alignment vertical="top"/>
    </xf>
    <xf numFmtId="0" fontId="21" fillId="0" borderId="3" xfId="0" applyFont="1" applyBorder="1" applyAlignment="1">
      <alignment horizontal="right" vertical="top"/>
    </xf>
    <xf numFmtId="0" fontId="19" fillId="0" borderId="3" xfId="0" applyFont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0" fontId="21" fillId="0" borderId="8" xfId="0" applyFont="1" applyBorder="1" applyAlignment="1">
      <alignment horizontal="right" vertical="top"/>
    </xf>
    <xf numFmtId="0" fontId="19" fillId="0" borderId="8" xfId="0" applyFont="1" applyBorder="1" applyAlignment="1">
      <alignment vertical="top" wrapText="1"/>
    </xf>
    <xf numFmtId="0" fontId="18" fillId="0" borderId="7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164" fontId="18" fillId="0" borderId="7" xfId="1" applyNumberFormat="1" applyFont="1" applyBorder="1" applyAlignment="1">
      <alignment horizontal="right" vertical="top"/>
    </xf>
    <xf numFmtId="164" fontId="18" fillId="0" borderId="11" xfId="1" applyNumberFormat="1" applyFont="1" applyBorder="1" applyAlignment="1">
      <alignment horizontal="right" vertical="top"/>
    </xf>
    <xf numFmtId="0" fontId="18" fillId="0" borderId="8" xfId="0" applyFont="1" applyBorder="1" applyAlignment="1">
      <alignment horizontal="right" vertical="center"/>
    </xf>
    <xf numFmtId="0" fontId="16" fillId="0" borderId="3" xfId="0" applyFont="1" applyFill="1" applyBorder="1" applyAlignment="1">
      <alignment vertical="top"/>
    </xf>
    <xf numFmtId="0" fontId="16" fillId="0" borderId="3" xfId="0" applyNumberFormat="1" applyFont="1" applyFill="1" applyBorder="1" applyAlignment="1">
      <alignment vertical="top"/>
    </xf>
    <xf numFmtId="164" fontId="17" fillId="0" borderId="2" xfId="1" applyNumberFormat="1" applyFont="1" applyFill="1" applyBorder="1"/>
    <xf numFmtId="164" fontId="17" fillId="0" borderId="10" xfId="1" applyNumberFormat="1" applyFont="1" applyFill="1" applyBorder="1" applyAlignment="1">
      <alignment vertical="top"/>
    </xf>
    <xf numFmtId="0" fontId="16" fillId="0" borderId="8" xfId="0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/>
    </xf>
    <xf numFmtId="0" fontId="16" fillId="0" borderId="8" xfId="0" applyNumberFormat="1" applyFont="1" applyFill="1" applyBorder="1" applyAlignment="1">
      <alignment vertical="top"/>
    </xf>
    <xf numFmtId="164" fontId="17" fillId="0" borderId="0" xfId="1" applyNumberFormat="1" applyFont="1"/>
    <xf numFmtId="164" fontId="17" fillId="0" borderId="11" xfId="1" applyNumberFormat="1" applyFont="1" applyFill="1" applyBorder="1" applyAlignment="1">
      <alignment vertical="top"/>
    </xf>
    <xf numFmtId="164" fontId="17" fillId="0" borderId="0" xfId="1" applyNumberFormat="1" applyFont="1" applyFill="1" applyBorder="1"/>
    <xf numFmtId="0" fontId="20" fillId="0" borderId="0" xfId="0" applyFont="1" applyFill="1" applyBorder="1" applyAlignment="1">
      <alignment vertical="center"/>
    </xf>
    <xf numFmtId="164" fontId="16" fillId="0" borderId="0" xfId="1" applyNumberFormat="1" applyFont="1" applyFill="1" applyBorder="1" applyAlignment="1">
      <alignment horizontal="left"/>
    </xf>
    <xf numFmtId="0" fontId="17" fillId="0" borderId="0" xfId="0" applyFont="1" applyFill="1" applyBorder="1"/>
    <xf numFmtId="164" fontId="17" fillId="0" borderId="0" xfId="1" applyNumberFormat="1" applyFont="1" applyFill="1" applyBorder="1" applyAlignment="1">
      <alignment vertical="top"/>
    </xf>
    <xf numFmtId="164" fontId="16" fillId="0" borderId="0" xfId="1" applyNumberFormat="1" applyFont="1" applyBorder="1" applyAlignment="1">
      <alignment vertical="top"/>
    </xf>
    <xf numFmtId="0" fontId="17" fillId="0" borderId="8" xfId="0" applyFont="1" applyFill="1" applyBorder="1" applyAlignment="1">
      <alignment vertical="top"/>
    </xf>
    <xf numFmtId="0" fontId="16" fillId="0" borderId="5" xfId="0" applyFont="1" applyFill="1" applyBorder="1" applyAlignment="1">
      <alignment vertical="top"/>
    </xf>
    <xf numFmtId="0" fontId="16" fillId="0" borderId="6" xfId="0" applyFont="1" applyFill="1" applyBorder="1" applyAlignment="1">
      <alignment vertical="top"/>
    </xf>
    <xf numFmtId="0" fontId="19" fillId="0" borderId="6" xfId="0" applyFont="1" applyFill="1" applyBorder="1" applyAlignment="1">
      <alignment vertical="top"/>
    </xf>
    <xf numFmtId="0" fontId="18" fillId="0" borderId="9" xfId="0" applyNumberFormat="1" applyFont="1" applyFill="1" applyBorder="1" applyAlignment="1">
      <alignment vertical="top"/>
    </xf>
    <xf numFmtId="164" fontId="19" fillId="0" borderId="13" xfId="1" applyNumberFormat="1" applyFont="1" applyFill="1" applyBorder="1" applyAlignment="1">
      <alignment vertical="top"/>
    </xf>
    <xf numFmtId="0" fontId="18" fillId="0" borderId="3" xfId="0" applyFont="1" applyBorder="1" applyAlignment="1">
      <alignment horizontal="center" vertical="top"/>
    </xf>
    <xf numFmtId="0" fontId="18" fillId="0" borderId="10" xfId="0" applyFont="1" applyBorder="1" applyAlignment="1">
      <alignment horizontal="centerContinuous" vertical="top"/>
    </xf>
    <xf numFmtId="164" fontId="18" fillId="0" borderId="10" xfId="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164" fontId="18" fillId="0" borderId="9" xfId="1" applyNumberFormat="1" applyFont="1" applyBorder="1" applyAlignment="1">
      <alignment horizontal="center" vertical="top"/>
    </xf>
    <xf numFmtId="164" fontId="21" fillId="0" borderId="9" xfId="1" applyNumberFormat="1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164" fontId="16" fillId="0" borderId="3" xfId="1" applyNumberFormat="1" applyFont="1" applyBorder="1" applyAlignment="1">
      <alignment horizontal="center" vertical="top"/>
    </xf>
    <xf numFmtId="164" fontId="16" fillId="0" borderId="3" xfId="1" applyNumberFormat="1" applyFont="1" applyBorder="1" applyAlignment="1">
      <alignment vertical="top"/>
    </xf>
    <xf numFmtId="164" fontId="17" fillId="0" borderId="3" xfId="1" applyNumberFormat="1" applyFont="1" applyBorder="1" applyAlignment="1"/>
    <xf numFmtId="164" fontId="17" fillId="0" borderId="1" xfId="1" applyNumberFormat="1" applyFont="1" applyBorder="1" applyAlignment="1">
      <alignment vertical="top"/>
    </xf>
    <xf numFmtId="164" fontId="17" fillId="0" borderId="3" xfId="1" applyNumberFormat="1" applyFont="1" applyBorder="1" applyAlignment="1">
      <alignment vertical="top"/>
    </xf>
    <xf numFmtId="43" fontId="17" fillId="0" borderId="10" xfId="1" applyFont="1" applyBorder="1" applyAlignment="1">
      <alignment vertical="top"/>
    </xf>
    <xf numFmtId="164" fontId="16" fillId="0" borderId="8" xfId="1" applyNumberFormat="1" applyFont="1" applyBorder="1" applyAlignment="1">
      <alignment horizontal="center" vertical="top"/>
    </xf>
    <xf numFmtId="164" fontId="16" fillId="0" borderId="8" xfId="1" applyNumberFormat="1" applyFont="1" applyBorder="1" applyAlignment="1">
      <alignment vertical="top"/>
    </xf>
    <xf numFmtId="164" fontId="17" fillId="0" borderId="8" xfId="1" applyNumberFormat="1" applyFont="1" applyBorder="1" applyAlignment="1"/>
    <xf numFmtId="164" fontId="17" fillId="0" borderId="8" xfId="1" applyNumberFormat="1" applyFont="1" applyBorder="1" applyAlignment="1">
      <alignment vertical="top"/>
    </xf>
    <xf numFmtId="43" fontId="17" fillId="0" borderId="11" xfId="1" applyFont="1" applyBorder="1" applyAlignment="1">
      <alignment vertical="top"/>
    </xf>
    <xf numFmtId="164" fontId="17" fillId="0" borderId="8" xfId="1" applyNumberFormat="1" applyFont="1" applyBorder="1"/>
    <xf numFmtId="164" fontId="20" fillId="0" borderId="8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horizontal="center" vertical="top"/>
    </xf>
    <xf numFmtId="164" fontId="16" fillId="0" borderId="6" xfId="1" applyNumberFormat="1" applyFont="1" applyBorder="1" applyAlignment="1">
      <alignment vertical="top"/>
    </xf>
    <xf numFmtId="164" fontId="17" fillId="0" borderId="6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164" fontId="19" fillId="0" borderId="14" xfId="1" applyNumberFormat="1" applyFont="1" applyBorder="1" applyAlignment="1">
      <alignment vertical="top"/>
    </xf>
    <xf numFmtId="164" fontId="19" fillId="0" borderId="13" xfId="1" applyNumberFormat="1" applyFont="1" applyBorder="1"/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164" fontId="4" fillId="0" borderId="3" xfId="1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top"/>
    </xf>
    <xf numFmtId="164" fontId="4" fillId="0" borderId="6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0" fontId="0" fillId="0" borderId="8" xfId="0" applyFont="1" applyBorder="1"/>
    <xf numFmtId="0" fontId="4" fillId="0" borderId="12" xfId="0" applyFont="1" applyBorder="1" applyAlignment="1">
      <alignment horizontal="center" vertical="top"/>
    </xf>
    <xf numFmtId="166" fontId="15" fillId="0" borderId="3" xfId="1" applyNumberFormat="1" applyFont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166" fontId="0" fillId="0" borderId="0" xfId="1" applyNumberFormat="1" applyFont="1" applyBorder="1"/>
    <xf numFmtId="166" fontId="0" fillId="0" borderId="0" xfId="1" applyNumberFormat="1" applyFont="1"/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164" fontId="22" fillId="0" borderId="0" xfId="1" applyNumberFormat="1" applyFont="1" applyBorder="1" applyAlignment="1">
      <alignment horizontal="center" vertical="top"/>
    </xf>
    <xf numFmtId="164" fontId="18" fillId="0" borderId="7" xfId="1" applyNumberFormat="1" applyFont="1" applyBorder="1" applyAlignment="1">
      <alignment horizontal="center" vertical="top"/>
    </xf>
    <xf numFmtId="164" fontId="18" fillId="0" borderId="11" xfId="1" applyNumberFormat="1" applyFont="1" applyBorder="1" applyAlignment="1">
      <alignment horizontal="center" vertical="top"/>
    </xf>
    <xf numFmtId="164" fontId="18" fillId="0" borderId="1" xfId="1" applyNumberFormat="1" applyFont="1" applyBorder="1" applyAlignment="1">
      <alignment horizontal="center" vertical="top"/>
    </xf>
    <xf numFmtId="164" fontId="18" fillId="0" borderId="10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5" fillId="0" borderId="0" xfId="0" applyNumberFormat="1" applyFont="1" applyFill="1" applyBorder="1" applyAlignment="1" applyProtection="1">
      <alignment horizontal="center"/>
    </xf>
    <xf numFmtId="164" fontId="4" fillId="0" borderId="0" xfId="1" applyNumberFormat="1" applyFont="1" applyBorder="1" applyAlignment="1">
      <alignment horizontal="center"/>
    </xf>
    <xf numFmtId="164" fontId="17" fillId="0" borderId="11" xfId="1" applyNumberFormat="1" applyFont="1" applyBorder="1"/>
    <xf numFmtId="164" fontId="20" fillId="0" borderId="11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vertical="top"/>
    </xf>
    <xf numFmtId="0" fontId="17" fillId="0" borderId="7" xfId="0" applyFont="1" applyFill="1" applyBorder="1" applyAlignment="1">
      <alignment vertical="top"/>
    </xf>
    <xf numFmtId="0" fontId="17" fillId="0" borderId="11" xfId="0" applyFont="1" applyFill="1" applyBorder="1" applyAlignment="1">
      <alignment vertical="top"/>
    </xf>
    <xf numFmtId="164" fontId="17" fillId="0" borderId="11" xfId="1" applyNumberFormat="1" applyFont="1" applyFill="1" applyBorder="1"/>
    <xf numFmtId="0" fontId="18" fillId="0" borderId="2" xfId="0" applyFont="1" applyFill="1" applyBorder="1" applyAlignment="1">
      <alignment vertical="top"/>
    </xf>
    <xf numFmtId="164" fontId="17" fillId="0" borderId="0" xfId="0" applyNumberFormat="1" applyFont="1" applyBorder="1"/>
    <xf numFmtId="164" fontId="17" fillId="0" borderId="2" xfId="1" applyNumberFormat="1" applyFont="1" applyFill="1" applyBorder="1" applyAlignment="1">
      <alignment vertical="top"/>
    </xf>
    <xf numFmtId="43" fontId="17" fillId="0" borderId="10" xfId="1" applyFont="1" applyFill="1" applyBorder="1"/>
    <xf numFmtId="43" fontId="17" fillId="0" borderId="11" xfId="1" applyFont="1" applyFill="1" applyBorder="1"/>
    <xf numFmtId="169" fontId="17" fillId="0" borderId="10" xfId="1" applyNumberFormat="1" applyFont="1" applyFill="1" applyBorder="1"/>
    <xf numFmtId="169" fontId="17" fillId="0" borderId="11" xfId="1" applyNumberFormat="1" applyFont="1" applyFill="1" applyBorder="1"/>
    <xf numFmtId="164" fontId="20" fillId="0" borderId="10" xfId="1" applyNumberFormat="1" applyFont="1" applyBorder="1" applyAlignment="1">
      <alignment horizontal="right" vertical="top"/>
    </xf>
    <xf numFmtId="164" fontId="16" fillId="0" borderId="11" xfId="1" applyNumberFormat="1" applyFont="1" applyFill="1" applyBorder="1" applyAlignment="1"/>
    <xf numFmtId="164" fontId="19" fillId="0" borderId="15" xfId="1" applyNumberFormat="1" applyFont="1" applyFill="1" applyBorder="1" applyAlignment="1">
      <alignment vertical="top"/>
    </xf>
    <xf numFmtId="169" fontId="19" fillId="0" borderId="13" xfId="1" applyNumberFormat="1" applyFont="1" applyFill="1" applyBorder="1"/>
    <xf numFmtId="43" fontId="19" fillId="0" borderId="13" xfId="1" applyFont="1" applyFill="1" applyBorder="1"/>
    <xf numFmtId="0" fontId="18" fillId="0" borderId="1" xfId="0" applyFont="1" applyFill="1" applyBorder="1" applyAlignment="1">
      <alignment vertical="top"/>
    </xf>
    <xf numFmtId="164" fontId="18" fillId="0" borderId="6" xfId="1" applyNumberFormat="1" applyFont="1" applyBorder="1" applyAlignment="1">
      <alignment vertical="center"/>
    </xf>
    <xf numFmtId="164" fontId="19" fillId="0" borderId="12" xfId="1" applyNumberFormat="1" applyFont="1" applyBorder="1" applyAlignment="1">
      <alignment vertical="center"/>
    </xf>
    <xf numFmtId="164" fontId="19" fillId="0" borderId="14" xfId="1" applyNumberFormat="1" applyFont="1" applyBorder="1" applyAlignment="1">
      <alignment vertical="center"/>
    </xf>
    <xf numFmtId="43" fontId="19" fillId="0" borderId="13" xfId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6" fontId="17" fillId="0" borderId="3" xfId="1" applyNumberFormat="1" applyFont="1" applyBorder="1" applyAlignment="1">
      <alignment vertical="top"/>
    </xf>
    <xf numFmtId="166" fontId="17" fillId="0" borderId="8" xfId="1" applyNumberFormat="1" applyFont="1" applyBorder="1" applyAlignment="1">
      <alignment vertical="top"/>
    </xf>
    <xf numFmtId="166" fontId="19" fillId="0" borderId="12" xfId="1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164" fontId="4" fillId="0" borderId="8" xfId="1" applyNumberFormat="1" applyFont="1" applyBorder="1" applyAlignment="1">
      <alignment horizontal="center" vertical="center"/>
    </xf>
    <xf numFmtId="166" fontId="15" fillId="0" borderId="8" xfId="1" applyNumberFormat="1" applyFont="1" applyBorder="1" applyAlignment="1">
      <alignment horizontal="right"/>
    </xf>
    <xf numFmtId="166" fontId="0" fillId="0" borderId="10" xfId="1" applyNumberFormat="1" applyFont="1" applyBorder="1"/>
    <xf numFmtId="166" fontId="0" fillId="0" borderId="11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166" fontId="2" fillId="0" borderId="13" xfId="1" applyNumberFormat="1" applyFont="1" applyBorder="1"/>
    <xf numFmtId="166" fontId="0" fillId="0" borderId="3" xfId="1" applyNumberFormat="1" applyFont="1" applyBorder="1"/>
    <xf numFmtId="166" fontId="0" fillId="0" borderId="6" xfId="1" applyNumberFormat="1" applyFont="1" applyBorder="1"/>
    <xf numFmtId="0" fontId="0" fillId="0" borderId="9" xfId="0" applyFont="1" applyBorder="1"/>
    <xf numFmtId="0" fontId="0" fillId="0" borderId="3" xfId="0" applyFont="1" applyBorder="1"/>
    <xf numFmtId="0" fontId="0" fillId="0" borderId="6" xfId="0" applyFont="1" applyBorder="1" applyAlignment="1">
      <alignment horizontal="right"/>
    </xf>
    <xf numFmtId="166" fontId="2" fillId="0" borderId="6" xfId="1" applyNumberFormat="1" applyFont="1" applyBorder="1"/>
    <xf numFmtId="43" fontId="0" fillId="0" borderId="10" xfId="1" applyFont="1" applyBorder="1"/>
    <xf numFmtId="43" fontId="0" fillId="0" borderId="2" xfId="1" applyFont="1" applyBorder="1"/>
    <xf numFmtId="43" fontId="0" fillId="0" borderId="11" xfId="1" applyFont="1" applyBorder="1"/>
    <xf numFmtId="43" fontId="0" fillId="0" borderId="0" xfId="1" applyFont="1" applyBorder="1"/>
    <xf numFmtId="43" fontId="0" fillId="0" borderId="9" xfId="1" applyFont="1" applyBorder="1"/>
    <xf numFmtId="43" fontId="2" fillId="0" borderId="9" xfId="1" applyFont="1" applyBorder="1"/>
    <xf numFmtId="43" fontId="2" fillId="0" borderId="5" xfId="1" applyFont="1" applyBorder="1"/>
    <xf numFmtId="43" fontId="2" fillId="0" borderId="13" xfId="1" applyFont="1" applyBorder="1"/>
  </cellXfs>
  <cellStyles count="3">
    <cellStyle name="Comma" xfId="1" builtinId="3"/>
    <cellStyle name="Comma 2" xfId="2"/>
    <cellStyle name="Normal" xfId="0" builtinId="0"/>
  </cellStyles>
  <dxfs count="25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A14" sqref="A14"/>
    </sheetView>
  </sheetViews>
  <sheetFormatPr defaultRowHeight="15.7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5" style="8" bestFit="1" customWidth="1"/>
    <col min="8" max="16384" width="9.140625" style="8"/>
  </cols>
  <sheetData>
    <row r="1" spans="1:10" ht="18.75">
      <c r="A1" s="156" t="s">
        <v>72</v>
      </c>
      <c r="B1" s="156"/>
      <c r="C1" s="156"/>
      <c r="D1" s="156"/>
      <c r="E1" s="156"/>
      <c r="F1" s="156"/>
      <c r="G1" s="156"/>
    </row>
    <row r="2" spans="1:10">
      <c r="A2" s="9"/>
      <c r="B2" s="9"/>
      <c r="C2" s="10"/>
      <c r="D2" s="9"/>
      <c r="E2" s="9"/>
      <c r="F2" s="7" t="s">
        <v>68</v>
      </c>
      <c r="G2" s="9"/>
      <c r="I2" s="38"/>
      <c r="J2" s="38"/>
    </row>
    <row r="3" spans="1:10">
      <c r="A3" s="11"/>
      <c r="B3" s="12" t="s">
        <v>73</v>
      </c>
      <c r="C3" s="13" t="s">
        <v>74</v>
      </c>
      <c r="D3" s="14" t="s">
        <v>75</v>
      </c>
      <c r="E3" s="14" t="s">
        <v>76</v>
      </c>
      <c r="F3" s="36" t="s">
        <v>77</v>
      </c>
      <c r="G3" s="37"/>
    </row>
    <row r="4" spans="1:10">
      <c r="A4" s="15"/>
      <c r="B4" s="16"/>
      <c r="C4" s="15"/>
      <c r="D4" s="16"/>
      <c r="E4" s="16"/>
      <c r="F4" s="17"/>
      <c r="G4" s="16"/>
    </row>
    <row r="5" spans="1:10">
      <c r="A5" s="18" t="s">
        <v>120</v>
      </c>
      <c r="B5" s="46">
        <v>65.052834023179997</v>
      </c>
      <c r="C5" s="39">
        <v>478.52321960811003</v>
      </c>
      <c r="D5" s="19">
        <f>+B5+C5</f>
        <v>543.57605363129005</v>
      </c>
      <c r="E5" s="20">
        <f>+C5-B5</f>
        <v>413.47038558493</v>
      </c>
      <c r="F5" s="40" t="s">
        <v>78</v>
      </c>
      <c r="G5" s="41">
        <f>C5/B5</f>
        <v>7.3559165683327477</v>
      </c>
    </row>
    <row r="6" spans="1:10">
      <c r="A6" s="21" t="s">
        <v>79</v>
      </c>
      <c r="B6" s="47">
        <f>+B5*100/D5</f>
        <v>11.967568031851824</v>
      </c>
      <c r="C6" s="42">
        <f>+C5*100/D5</f>
        <v>88.032431968148174</v>
      </c>
      <c r="D6" s="43"/>
      <c r="E6" s="48"/>
      <c r="F6" s="43"/>
      <c r="G6" s="44"/>
    </row>
    <row r="7" spans="1:10">
      <c r="A7" s="15"/>
      <c r="B7" s="35"/>
      <c r="C7" s="15"/>
      <c r="D7" s="17"/>
      <c r="E7" s="15"/>
      <c r="F7" s="17"/>
      <c r="G7" s="45"/>
    </row>
    <row r="8" spans="1:10">
      <c r="A8" s="18" t="s">
        <v>121</v>
      </c>
      <c r="B8" s="46">
        <v>41.820192575599997</v>
      </c>
      <c r="C8" s="39">
        <v>400.99830158863602</v>
      </c>
      <c r="D8" s="19">
        <f>+B8+C8</f>
        <v>442.81849416423603</v>
      </c>
      <c r="E8" s="20">
        <f>+C8-B8</f>
        <v>359.17810901303602</v>
      </c>
      <c r="F8" s="40" t="s">
        <v>78</v>
      </c>
      <c r="G8" s="41">
        <f>C8/B8</f>
        <v>9.5886287674007171</v>
      </c>
    </row>
    <row r="9" spans="1:10">
      <c r="A9" s="21" t="s">
        <v>79</v>
      </c>
      <c r="B9" s="47">
        <f>+B8*100/D8</f>
        <v>9.4440934890333175</v>
      </c>
      <c r="C9" s="42">
        <f>+C8*100/D8</f>
        <v>90.555906510966679</v>
      </c>
      <c r="D9" s="43"/>
      <c r="E9" s="48"/>
      <c r="F9" s="43"/>
      <c r="G9" s="49"/>
    </row>
    <row r="10" spans="1:10">
      <c r="A10" s="15"/>
      <c r="B10" s="35"/>
      <c r="C10" s="15"/>
      <c r="D10" s="17"/>
      <c r="E10" s="15"/>
      <c r="F10" s="17"/>
      <c r="G10" s="16"/>
    </row>
    <row r="11" spans="1:10">
      <c r="A11" s="18" t="s">
        <v>122</v>
      </c>
      <c r="B11" s="46">
        <v>40.8748910698298</v>
      </c>
      <c r="C11" s="39">
        <v>407.75897484766404</v>
      </c>
      <c r="D11" s="19">
        <f>+B11+C11</f>
        <v>448.63386591749384</v>
      </c>
      <c r="E11" s="20">
        <f>+C11-B11</f>
        <v>366.88408377783423</v>
      </c>
      <c r="F11" s="50" t="s">
        <v>78</v>
      </c>
      <c r="G11" s="41">
        <f>C11/B11</f>
        <v>9.9757813213754432</v>
      </c>
    </row>
    <row r="12" spans="1:10">
      <c r="A12" s="21" t="s">
        <v>79</v>
      </c>
      <c r="B12" s="47">
        <f>+B11*100/D11</f>
        <v>9.1109686929757796</v>
      </c>
      <c r="C12" s="42">
        <f>+C11*100/D11</f>
        <v>90.889031307024226</v>
      </c>
      <c r="D12" s="43"/>
      <c r="E12" s="48"/>
      <c r="F12" s="43"/>
      <c r="G12" s="49"/>
    </row>
    <row r="13" spans="1:10">
      <c r="A13" s="15"/>
      <c r="B13" s="35"/>
      <c r="C13" s="15"/>
      <c r="D13" s="17"/>
      <c r="E13" s="15"/>
      <c r="F13" s="17"/>
      <c r="G13" s="16"/>
    </row>
    <row r="14" spans="1:10" ht="47.25">
      <c r="A14" s="22" t="s">
        <v>123</v>
      </c>
      <c r="B14" s="51">
        <f>+B8/B5*100-100</f>
        <v>-35.713496262594205</v>
      </c>
      <c r="C14" s="51">
        <f>+C8/C5*100-100</f>
        <v>-16.200868597967627</v>
      </c>
      <c r="D14" s="52">
        <f>D8/D5*100-100</f>
        <v>-18.536055588533756</v>
      </c>
      <c r="E14" s="52">
        <f>E8/E5*100-100</f>
        <v>-13.130874293472701</v>
      </c>
      <c r="F14" s="43"/>
      <c r="G14" s="49"/>
    </row>
    <row r="15" spans="1:10">
      <c r="A15" s="23"/>
      <c r="B15" s="53"/>
      <c r="C15" s="54"/>
      <c r="D15" s="54"/>
      <c r="E15" s="54"/>
      <c r="F15" s="17"/>
      <c r="G15" s="16"/>
    </row>
    <row r="16" spans="1:10" ht="47.25">
      <c r="A16" s="22" t="s">
        <v>124</v>
      </c>
      <c r="B16" s="51">
        <f>+B11/B8*100-100</f>
        <v>-2.260394913441246</v>
      </c>
      <c r="C16" s="51">
        <f>+C11/C8*100-100</f>
        <v>1.6859605719635766</v>
      </c>
      <c r="D16" s="52">
        <f>D11/D8*100-100</f>
        <v>1.3132630705123631</v>
      </c>
      <c r="E16" s="52">
        <f>E11/E8*100-100</f>
        <v>2.1454466659933615</v>
      </c>
      <c r="F16" s="43"/>
      <c r="G16" s="49"/>
    </row>
    <row r="17" spans="1:7">
      <c r="A17" s="15"/>
      <c r="B17" s="15"/>
      <c r="C17" s="16"/>
      <c r="D17" s="16"/>
      <c r="E17" s="16"/>
      <c r="F17" s="17"/>
      <c r="G17" s="16"/>
    </row>
    <row r="20" spans="1:7">
      <c r="B20" s="24"/>
      <c r="C20" s="25"/>
      <c r="D20" s="26"/>
      <c r="E20" s="26"/>
      <c r="F20" s="26"/>
      <c r="G20" s="26"/>
    </row>
    <row r="21" spans="1:7">
      <c r="B21" s="26"/>
      <c r="C21" s="26"/>
      <c r="D21" s="27"/>
      <c r="E21" s="27"/>
      <c r="F21" s="26"/>
      <c r="G21" s="2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topLeftCell="A13" workbookViewId="0">
      <selection activeCell="B8" sqref="B8"/>
    </sheetView>
  </sheetViews>
  <sheetFormatPr defaultRowHeight="15.75"/>
  <cols>
    <col min="1" max="1" width="4" style="29" bestFit="1" customWidth="1"/>
    <col min="2" max="2" width="21.28515625" style="29" customWidth="1"/>
    <col min="3" max="3" width="7.42578125" style="29" bestFit="1" customWidth="1"/>
    <col min="4" max="4" width="11" style="30" bestFit="1" customWidth="1"/>
    <col min="5" max="5" width="12" style="30" bestFit="1" customWidth="1"/>
    <col min="6" max="6" width="17.5703125" style="30" bestFit="1" customWidth="1"/>
    <col min="7" max="7" width="12" style="29" bestFit="1" customWidth="1"/>
    <col min="8" max="8" width="15.7109375" style="31" bestFit="1" customWidth="1"/>
    <col min="9" max="9" width="11" style="31" bestFit="1" customWidth="1"/>
    <col min="10" max="10" width="8.42578125" style="29" bestFit="1" customWidth="1"/>
    <col min="11" max="11" width="11.42578125" style="29" bestFit="1" customWidth="1"/>
    <col min="12" max="16384" width="9.140625" style="29"/>
  </cols>
  <sheetData>
    <row r="1" spans="1:13" ht="18.75">
      <c r="A1" s="157" t="s">
        <v>98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3" ht="18.75">
      <c r="A2" s="157" t="s">
        <v>126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3" ht="18.75">
      <c r="A3" s="74"/>
      <c r="B3" s="74"/>
      <c r="C3" s="74"/>
      <c r="D3" s="74"/>
      <c r="E3" s="74"/>
      <c r="F3" s="74" t="s">
        <v>100</v>
      </c>
      <c r="G3" s="74"/>
      <c r="H3" s="74"/>
      <c r="I3" s="74"/>
      <c r="J3" s="74"/>
      <c r="K3" s="74"/>
    </row>
    <row r="4" spans="1:13">
      <c r="A4" s="75"/>
      <c r="B4" s="75"/>
      <c r="C4" s="75"/>
      <c r="F4" s="76"/>
      <c r="H4" s="77" t="s">
        <v>0</v>
      </c>
    </row>
    <row r="5" spans="1:13" s="33" customFormat="1">
      <c r="A5" s="187"/>
      <c r="B5" s="175"/>
      <c r="C5" s="175"/>
      <c r="D5" s="160" t="s">
        <v>82</v>
      </c>
      <c r="E5" s="161"/>
      <c r="F5" s="160" t="s">
        <v>82</v>
      </c>
      <c r="G5" s="161"/>
      <c r="H5" s="160" t="s">
        <v>91</v>
      </c>
      <c r="I5" s="161"/>
      <c r="J5" s="79" t="s">
        <v>1</v>
      </c>
      <c r="K5" s="80" t="s">
        <v>2</v>
      </c>
    </row>
    <row r="6" spans="1:13" s="33" customFormat="1">
      <c r="A6" s="84"/>
      <c r="B6" s="85"/>
      <c r="C6" s="85"/>
      <c r="D6" s="158" t="s">
        <v>71</v>
      </c>
      <c r="E6" s="159"/>
      <c r="F6" s="158" t="s">
        <v>125</v>
      </c>
      <c r="G6" s="159"/>
      <c r="H6" s="158" t="s">
        <v>125</v>
      </c>
      <c r="I6" s="159"/>
      <c r="J6" s="82"/>
      <c r="K6" s="83" t="s">
        <v>127</v>
      </c>
    </row>
    <row r="7" spans="1:13" s="33" customFormat="1">
      <c r="A7" s="84" t="s">
        <v>3</v>
      </c>
      <c r="B7" s="85" t="s">
        <v>4</v>
      </c>
      <c r="C7" s="85" t="s">
        <v>5</v>
      </c>
      <c r="D7" s="86" t="s">
        <v>6</v>
      </c>
      <c r="E7" s="87" t="s">
        <v>7</v>
      </c>
      <c r="F7" s="86" t="s">
        <v>6</v>
      </c>
      <c r="G7" s="87" t="s">
        <v>7</v>
      </c>
      <c r="H7" s="86" t="s">
        <v>6</v>
      </c>
      <c r="I7" s="87" t="s">
        <v>7</v>
      </c>
      <c r="J7" s="82" t="s">
        <v>8</v>
      </c>
      <c r="K7" s="88" t="s">
        <v>92</v>
      </c>
    </row>
    <row r="8" spans="1:13">
      <c r="A8" s="89">
        <v>1</v>
      </c>
      <c r="B8" s="78" t="s">
        <v>20</v>
      </c>
      <c r="C8" s="90"/>
      <c r="D8" s="91"/>
      <c r="E8" s="91">
        <v>10820104.055219999</v>
      </c>
      <c r="F8" s="70"/>
      <c r="G8" s="182">
        <v>2274176.6116199992</v>
      </c>
      <c r="H8" s="177"/>
      <c r="I8" s="92">
        <v>4610504.7144599976</v>
      </c>
      <c r="J8" s="180">
        <f>I8/G8*100-100</f>
        <v>102.73292280390334</v>
      </c>
      <c r="K8" s="178">
        <f>I8/I$47*100</f>
        <v>11.279552296747431</v>
      </c>
      <c r="M8" s="34"/>
    </row>
    <row r="9" spans="1:13">
      <c r="A9" s="93">
        <v>2</v>
      </c>
      <c r="B9" s="94" t="s">
        <v>101</v>
      </c>
      <c r="C9" s="95"/>
      <c r="D9" s="96"/>
      <c r="E9" s="96">
        <v>12202852.966340002</v>
      </c>
      <c r="F9" s="66"/>
      <c r="G9" s="167">
        <v>3077867.24713</v>
      </c>
      <c r="H9" s="102"/>
      <c r="I9" s="97">
        <v>3221922.9307099995</v>
      </c>
      <c r="J9" s="181">
        <f t="shared" ref="J9:J47" si="0">I9/G9*100-100</f>
        <v>4.6803735188489952</v>
      </c>
      <c r="K9" s="179">
        <f>I9/I$47*100</f>
        <v>7.8824012648883501</v>
      </c>
    </row>
    <row r="10" spans="1:13">
      <c r="A10" s="93">
        <v>3</v>
      </c>
      <c r="B10" s="94" t="s">
        <v>11</v>
      </c>
      <c r="C10" s="95" t="s">
        <v>12</v>
      </c>
      <c r="D10" s="68">
        <v>492335.16763282602</v>
      </c>
      <c r="E10" s="68">
        <v>11506623.475509999</v>
      </c>
      <c r="F10" s="64">
        <v>117579.98572648301</v>
      </c>
      <c r="G10" s="166">
        <v>3074828.1194600002</v>
      </c>
      <c r="H10" s="102">
        <v>111984.749298632</v>
      </c>
      <c r="I10" s="97">
        <v>2935605.8465100001</v>
      </c>
      <c r="J10" s="181">
        <f t="shared" si="0"/>
        <v>-4.5278066786526665</v>
      </c>
      <c r="K10" s="179">
        <f>I10/I$47*100</f>
        <v>7.181929467395701</v>
      </c>
    </row>
    <row r="11" spans="1:13">
      <c r="A11" s="93">
        <v>4</v>
      </c>
      <c r="B11" s="94" t="s">
        <v>14</v>
      </c>
      <c r="C11" s="95" t="s">
        <v>15</v>
      </c>
      <c r="D11" s="98">
        <v>12400781.301786903</v>
      </c>
      <c r="E11" s="98">
        <v>7520521.2118999995</v>
      </c>
      <c r="F11" s="66">
        <v>3705271.100006104</v>
      </c>
      <c r="G11" s="167">
        <v>2385849.0149800004</v>
      </c>
      <c r="H11" s="102">
        <v>3854018.6580000352</v>
      </c>
      <c r="I11" s="97">
        <v>2697924.8843699987</v>
      </c>
      <c r="J11" s="181">
        <f t="shared" si="0"/>
        <v>13.080285777958764</v>
      </c>
      <c r="K11" s="179">
        <f>I11/I$47*100</f>
        <v>6.6004454415815346</v>
      </c>
    </row>
    <row r="12" spans="1:13">
      <c r="A12" s="93">
        <v>5</v>
      </c>
      <c r="B12" s="94" t="s">
        <v>16</v>
      </c>
      <c r="C12" s="95"/>
      <c r="D12" s="98"/>
      <c r="E12" s="98">
        <v>6635522.7118200008</v>
      </c>
      <c r="F12" s="66"/>
      <c r="G12" s="167">
        <v>1596013.71214</v>
      </c>
      <c r="H12" s="102"/>
      <c r="I12" s="97">
        <v>2294623.8981599999</v>
      </c>
      <c r="J12" s="181">
        <f t="shared" si="0"/>
        <v>43.772191974671387</v>
      </c>
      <c r="K12" s="179">
        <f>I12/I$47*100</f>
        <v>5.613773732729741</v>
      </c>
    </row>
    <row r="13" spans="1:13">
      <c r="A13" s="93">
        <v>6</v>
      </c>
      <c r="B13" s="94" t="s">
        <v>17</v>
      </c>
      <c r="C13" s="95" t="s">
        <v>18</v>
      </c>
      <c r="D13" s="98">
        <v>9991148.5996093806</v>
      </c>
      <c r="E13" s="98">
        <v>8276850.3929299992</v>
      </c>
      <c r="F13" s="64">
        <v>1496478.5996093799</v>
      </c>
      <c r="G13" s="166">
        <v>1206145.28</v>
      </c>
      <c r="H13" s="102"/>
      <c r="I13" s="97">
        <v>1890766.64488</v>
      </c>
      <c r="J13" s="181">
        <f t="shared" si="0"/>
        <v>56.761103014058136</v>
      </c>
      <c r="K13" s="179">
        <f>I13/I$47*100</f>
        <v>4.6257411222206173</v>
      </c>
    </row>
    <row r="14" spans="1:13">
      <c r="A14" s="93">
        <v>7</v>
      </c>
      <c r="B14" s="101" t="s">
        <v>85</v>
      </c>
      <c r="C14" s="95"/>
      <c r="D14" s="98"/>
      <c r="E14" s="98">
        <v>2146820.0491800001</v>
      </c>
      <c r="F14" s="172"/>
      <c r="G14" s="97">
        <v>719749.40917</v>
      </c>
      <c r="H14" s="102"/>
      <c r="I14" s="97">
        <v>1876554.79217</v>
      </c>
      <c r="J14" s="181">
        <f t="shared" si="0"/>
        <v>160.72335291445444</v>
      </c>
      <c r="K14" s="179">
        <f>I14/I$47*100</f>
        <v>4.5909719709445431</v>
      </c>
    </row>
    <row r="15" spans="1:13">
      <c r="A15" s="93">
        <v>8</v>
      </c>
      <c r="B15" s="81" t="s">
        <v>13</v>
      </c>
      <c r="C15" s="95"/>
      <c r="D15" s="98"/>
      <c r="E15" s="98">
        <v>7643342.8025200004</v>
      </c>
      <c r="F15" s="66"/>
      <c r="G15" s="167">
        <v>2115138.2725</v>
      </c>
      <c r="H15" s="102"/>
      <c r="I15" s="97">
        <v>1836222.916900001</v>
      </c>
      <c r="J15" s="181">
        <f t="shared" si="0"/>
        <v>-13.186625159514193</v>
      </c>
      <c r="K15" s="179">
        <f>I15/I$47*100</f>
        <v>4.4923004535058864</v>
      </c>
    </row>
    <row r="16" spans="1:13">
      <c r="A16" s="93">
        <v>9</v>
      </c>
      <c r="B16" s="81" t="s">
        <v>81</v>
      </c>
      <c r="C16" s="93"/>
      <c r="D16" s="98"/>
      <c r="E16" s="98">
        <v>5226990.3631299995</v>
      </c>
      <c r="F16" s="66"/>
      <c r="G16" s="167">
        <v>1721692.9221399999</v>
      </c>
      <c r="H16" s="102"/>
      <c r="I16" s="97">
        <v>1621329.0669500001</v>
      </c>
      <c r="J16" s="181">
        <f t="shared" si="0"/>
        <v>-5.8293702610597506</v>
      </c>
      <c r="K16" s="179">
        <f>I16/I$47*100</f>
        <v>3.9665648629623398</v>
      </c>
    </row>
    <row r="17" spans="1:11">
      <c r="A17" s="93">
        <v>10</v>
      </c>
      <c r="B17" s="99" t="s">
        <v>10</v>
      </c>
      <c r="C17" s="93"/>
      <c r="D17" s="98"/>
      <c r="E17" s="98">
        <v>20509121.652819999</v>
      </c>
      <c r="F17" s="69"/>
      <c r="G17" s="166">
        <v>8052787.7658099998</v>
      </c>
      <c r="H17" s="102"/>
      <c r="I17" s="97">
        <v>1325397.0385199999</v>
      </c>
      <c r="J17" s="181">
        <f t="shared" si="0"/>
        <v>-83.541140322270948</v>
      </c>
      <c r="K17" s="179">
        <f>I17/I$47*100</f>
        <v>3.2425702034427926</v>
      </c>
    </row>
    <row r="18" spans="1:11">
      <c r="A18" s="93">
        <v>11</v>
      </c>
      <c r="B18" s="94" t="s">
        <v>21</v>
      </c>
      <c r="C18" s="95" t="s">
        <v>18</v>
      </c>
      <c r="D18" s="98">
        <v>16594913.261032341</v>
      </c>
      <c r="E18" s="98">
        <v>3937266.32748</v>
      </c>
      <c r="F18" s="66">
        <v>5774521.3800873756</v>
      </c>
      <c r="G18" s="168">
        <v>1319954.0877</v>
      </c>
      <c r="H18" s="102">
        <v>4914323.4165625274</v>
      </c>
      <c r="I18" s="97">
        <v>1294405.2616300001</v>
      </c>
      <c r="J18" s="181">
        <f t="shared" si="0"/>
        <v>-1.935584450101473</v>
      </c>
      <c r="K18" s="179">
        <f>I18/I$47*100</f>
        <v>3.166749140489856</v>
      </c>
    </row>
    <row r="19" spans="1:11">
      <c r="A19" s="93">
        <v>12</v>
      </c>
      <c r="B19" s="94" t="s">
        <v>22</v>
      </c>
      <c r="C19" s="95"/>
      <c r="D19" s="98"/>
      <c r="E19" s="68">
        <v>3194100.16078</v>
      </c>
      <c r="F19" s="66"/>
      <c r="G19" s="166">
        <v>875240.74655000004</v>
      </c>
      <c r="H19" s="102"/>
      <c r="I19" s="97">
        <v>804729.53287</v>
      </c>
      <c r="J19" s="181">
        <f t="shared" si="0"/>
        <v>-8.0562078442918903</v>
      </c>
      <c r="K19" s="179">
        <f>I19/I$47*100</f>
        <v>1.9687625136302309</v>
      </c>
    </row>
    <row r="20" spans="1:11">
      <c r="A20" s="93">
        <v>13</v>
      </c>
      <c r="B20" s="100" t="s">
        <v>80</v>
      </c>
      <c r="C20" s="95"/>
      <c r="D20" s="98"/>
      <c r="E20" s="68">
        <v>3409073.1790900002</v>
      </c>
      <c r="F20" s="65"/>
      <c r="G20" s="166">
        <v>556832.49662999995</v>
      </c>
      <c r="H20" s="102"/>
      <c r="I20" s="97">
        <v>761106.25951</v>
      </c>
      <c r="J20" s="181">
        <f t="shared" si="0"/>
        <v>36.684957166882896</v>
      </c>
      <c r="K20" s="179">
        <f>I20/I$47*100</f>
        <v>1.8620386246650595</v>
      </c>
    </row>
    <row r="21" spans="1:11">
      <c r="A21" s="93">
        <v>14</v>
      </c>
      <c r="B21" s="101" t="s">
        <v>84</v>
      </c>
      <c r="C21" s="95"/>
      <c r="D21" s="98"/>
      <c r="E21" s="68">
        <v>2189851.4911400001</v>
      </c>
      <c r="F21" s="172"/>
      <c r="G21" s="97">
        <v>502467.35288000002</v>
      </c>
      <c r="H21" s="102"/>
      <c r="I21" s="97">
        <v>718347.82700000098</v>
      </c>
      <c r="J21" s="181">
        <f t="shared" si="0"/>
        <v>42.964079732272239</v>
      </c>
      <c r="K21" s="179">
        <f>I21/I$47*100</f>
        <v>1.7574305599317459</v>
      </c>
    </row>
    <row r="22" spans="1:11">
      <c r="A22" s="93">
        <v>15</v>
      </c>
      <c r="B22" s="94" t="s">
        <v>26</v>
      </c>
      <c r="C22" s="95"/>
      <c r="D22" s="98"/>
      <c r="E22" s="98">
        <v>1887672.3032800001</v>
      </c>
      <c r="F22" s="65"/>
      <c r="G22" s="168">
        <v>443758.90325999999</v>
      </c>
      <c r="H22" s="176"/>
      <c r="I22" s="97">
        <v>707885.61039000005</v>
      </c>
      <c r="J22" s="181">
        <f t="shared" si="0"/>
        <v>59.520317269048064</v>
      </c>
      <c r="K22" s="179">
        <f>I22/I$47*100</f>
        <v>1.731834854753896</v>
      </c>
    </row>
    <row r="23" spans="1:11">
      <c r="A23" s="93">
        <v>16</v>
      </c>
      <c r="B23" s="94" t="s">
        <v>89</v>
      </c>
      <c r="C23" s="95"/>
      <c r="D23" s="98"/>
      <c r="E23" s="98">
        <v>2363864.57711</v>
      </c>
      <c r="F23" s="66"/>
      <c r="G23" s="167">
        <v>609475.96002999996</v>
      </c>
      <c r="H23" s="102"/>
      <c r="I23" s="97">
        <v>662160.04143999994</v>
      </c>
      <c r="J23" s="181">
        <f t="shared" si="0"/>
        <v>8.6441606995305733</v>
      </c>
      <c r="K23" s="179">
        <f>I23/I$47*100</f>
        <v>1.6199677212809687</v>
      </c>
    </row>
    <row r="24" spans="1:11">
      <c r="A24" s="93">
        <v>17</v>
      </c>
      <c r="B24" s="94" t="s">
        <v>24</v>
      </c>
      <c r="C24" s="95"/>
      <c r="D24" s="98"/>
      <c r="E24" s="98">
        <v>2296093.2985700001</v>
      </c>
      <c r="F24" s="66"/>
      <c r="G24" s="167">
        <v>528034.2191300001</v>
      </c>
      <c r="H24" s="102"/>
      <c r="I24" s="97">
        <v>472429.12245000002</v>
      </c>
      <c r="J24" s="181">
        <f t="shared" si="0"/>
        <v>-10.530585834307516</v>
      </c>
      <c r="K24" s="179">
        <f>I24/I$47*100</f>
        <v>1.1557929821584407</v>
      </c>
    </row>
    <row r="25" spans="1:11">
      <c r="A25" s="93">
        <v>18</v>
      </c>
      <c r="B25" s="101" t="s">
        <v>96</v>
      </c>
      <c r="C25" s="95"/>
      <c r="D25" s="98"/>
      <c r="E25" s="98">
        <v>420354.52484999999</v>
      </c>
      <c r="F25" s="172"/>
      <c r="G25" s="173">
        <v>8033.0208700000003</v>
      </c>
      <c r="H25" s="102"/>
      <c r="I25" s="97">
        <v>468991.04745000001</v>
      </c>
      <c r="J25" s="181">
        <f t="shared" si="0"/>
        <v>5738.2899165802864</v>
      </c>
      <c r="K25" s="179">
        <f>I25/I$47*100</f>
        <v>1.147381767082353</v>
      </c>
    </row>
    <row r="26" spans="1:11">
      <c r="A26" s="93">
        <v>19</v>
      </c>
      <c r="B26" s="81" t="s">
        <v>36</v>
      </c>
      <c r="C26" s="93"/>
      <c r="D26" s="98"/>
      <c r="E26" s="98">
        <v>673615.77934000001</v>
      </c>
      <c r="F26" s="65"/>
      <c r="G26" s="168">
        <v>183137.99773000003</v>
      </c>
      <c r="H26" s="102"/>
      <c r="I26" s="97">
        <v>404351.22031</v>
      </c>
      <c r="J26" s="181">
        <f t="shared" si="0"/>
        <v>120.79045600691464</v>
      </c>
      <c r="K26" s="179">
        <f>I26/I$47*100</f>
        <v>0.98924109576026753</v>
      </c>
    </row>
    <row r="27" spans="1:11">
      <c r="A27" s="93">
        <v>20</v>
      </c>
      <c r="B27" s="94" t="s">
        <v>31</v>
      </c>
      <c r="C27" s="95" t="s">
        <v>18</v>
      </c>
      <c r="D27" s="98">
        <v>23013681.640138645</v>
      </c>
      <c r="E27" s="98">
        <v>1222233.42711</v>
      </c>
      <c r="F27" s="66">
        <v>3739417.3399429321</v>
      </c>
      <c r="G27" s="168">
        <v>153169.1869</v>
      </c>
      <c r="H27" s="102">
        <v>3228673.8798828125</v>
      </c>
      <c r="I27" s="97">
        <v>397466.36281000002</v>
      </c>
      <c r="J27" s="181">
        <f t="shared" si="0"/>
        <v>159.49498776767354</v>
      </c>
      <c r="K27" s="179">
        <f>I27/I$47*100</f>
        <v>0.97239736279902711</v>
      </c>
    </row>
    <row r="28" spans="1:11">
      <c r="A28" s="93">
        <v>21</v>
      </c>
      <c r="B28" s="101" t="s">
        <v>97</v>
      </c>
      <c r="C28" s="95"/>
      <c r="D28" s="98"/>
      <c r="E28" s="98">
        <v>358950.86710999999</v>
      </c>
      <c r="F28" s="66"/>
      <c r="G28" s="168">
        <v>13546.32</v>
      </c>
      <c r="H28" s="102"/>
      <c r="I28" s="97">
        <v>384079.910700001</v>
      </c>
      <c r="J28" s="181">
        <f t="shared" si="0"/>
        <v>2735.3081183672098</v>
      </c>
      <c r="K28" s="179">
        <f>I28/I$47*100</f>
        <v>0.93964754558941088</v>
      </c>
    </row>
    <row r="29" spans="1:11">
      <c r="A29" s="93">
        <v>22</v>
      </c>
      <c r="B29" s="101" t="s">
        <v>86</v>
      </c>
      <c r="C29" s="95"/>
      <c r="D29" s="98"/>
      <c r="E29" s="68">
        <v>1008800.42</v>
      </c>
      <c r="F29" s="66"/>
      <c r="G29" s="168">
        <v>166137.5</v>
      </c>
      <c r="H29" s="102"/>
      <c r="I29" s="97">
        <v>367356.91359000001</v>
      </c>
      <c r="J29" s="181">
        <f t="shared" si="0"/>
        <v>121.1161920638026</v>
      </c>
      <c r="K29" s="179">
        <f>I29/I$47*100</f>
        <v>0.89873490540296541</v>
      </c>
    </row>
    <row r="30" spans="1:11">
      <c r="A30" s="93">
        <v>23</v>
      </c>
      <c r="B30" s="94" t="s">
        <v>25</v>
      </c>
      <c r="C30" s="95"/>
      <c r="D30" s="98"/>
      <c r="E30" s="98">
        <v>1136557.6583699998</v>
      </c>
      <c r="F30" s="66"/>
      <c r="G30" s="168">
        <v>410442.97157000005</v>
      </c>
      <c r="H30" s="102"/>
      <c r="I30" s="97">
        <v>366038.64679999999</v>
      </c>
      <c r="J30" s="181">
        <f t="shared" si="0"/>
        <v>-10.818634462212245</v>
      </c>
      <c r="K30" s="179">
        <f>I30/I$47*100</f>
        <v>0.89550977927908681</v>
      </c>
    </row>
    <row r="31" spans="1:11">
      <c r="A31" s="93">
        <v>24</v>
      </c>
      <c r="B31" s="103" t="s">
        <v>90</v>
      </c>
      <c r="C31" s="95"/>
      <c r="D31" s="98">
        <v>788947.56999969506</v>
      </c>
      <c r="E31" s="98">
        <v>698476.48921999987</v>
      </c>
      <c r="F31" s="66">
        <v>357342</v>
      </c>
      <c r="G31" s="167">
        <v>285008.88007000007</v>
      </c>
      <c r="H31" s="102">
        <v>404447</v>
      </c>
      <c r="I31" s="97">
        <v>352271.54157999996</v>
      </c>
      <c r="J31" s="181">
        <f t="shared" si="0"/>
        <v>23.600198524859906</v>
      </c>
      <c r="K31" s="179">
        <f>I31/I$47*100</f>
        <v>0.86182869815649588</v>
      </c>
    </row>
    <row r="32" spans="1:11">
      <c r="A32" s="93">
        <v>26</v>
      </c>
      <c r="B32" s="94" t="s">
        <v>23</v>
      </c>
      <c r="C32" s="95" t="s">
        <v>18</v>
      </c>
      <c r="D32" s="68">
        <v>9815797</v>
      </c>
      <c r="E32" s="68">
        <v>1652330.24813</v>
      </c>
      <c r="F32" s="64">
        <v>2074900</v>
      </c>
      <c r="G32" s="166">
        <v>380876.24</v>
      </c>
      <c r="H32" s="102">
        <v>1761377</v>
      </c>
      <c r="I32" s="97">
        <v>246445.57438000001</v>
      </c>
      <c r="J32" s="181">
        <f t="shared" si="0"/>
        <v>-35.295104157718001</v>
      </c>
      <c r="K32" s="179">
        <f>I32/I$47*100</f>
        <v>0.60292655938575501</v>
      </c>
    </row>
    <row r="33" spans="1:11">
      <c r="A33" s="93">
        <v>27</v>
      </c>
      <c r="B33" s="94" t="s">
        <v>27</v>
      </c>
      <c r="C33" s="95"/>
      <c r="D33" s="98"/>
      <c r="E33" s="98">
        <v>1078962.6788900001</v>
      </c>
      <c r="F33" s="65"/>
      <c r="G33" s="168">
        <v>236299.52985000002</v>
      </c>
      <c r="H33" s="102"/>
      <c r="I33" s="97">
        <v>239783.45754000003</v>
      </c>
      <c r="J33" s="181">
        <f t="shared" si="0"/>
        <v>1.4743692855468566</v>
      </c>
      <c r="K33" s="179">
        <f>I33/I$47*100</f>
        <v>0.58662775915502507</v>
      </c>
    </row>
    <row r="34" spans="1:11">
      <c r="A34" s="93">
        <v>28</v>
      </c>
      <c r="B34" s="94" t="s">
        <v>33</v>
      </c>
      <c r="C34" s="95" t="s">
        <v>18</v>
      </c>
      <c r="D34" s="98">
        <v>3383446</v>
      </c>
      <c r="E34" s="98">
        <v>498122.57451000001</v>
      </c>
      <c r="F34" s="64">
        <v>242535</v>
      </c>
      <c r="G34" s="166">
        <v>35567.262410000003</v>
      </c>
      <c r="H34" s="102">
        <v>1579653.7199707031</v>
      </c>
      <c r="I34" s="97">
        <v>225070.24921000001</v>
      </c>
      <c r="J34" s="181">
        <f t="shared" si="0"/>
        <v>532.80172259397682</v>
      </c>
      <c r="K34" s="179">
        <f>I34/I$47*100</f>
        <v>0.55063204651847208</v>
      </c>
    </row>
    <row r="35" spans="1:11">
      <c r="A35" s="93">
        <v>29</v>
      </c>
      <c r="B35" s="94" t="s">
        <v>28</v>
      </c>
      <c r="C35" s="95"/>
      <c r="D35" s="98"/>
      <c r="E35" s="68">
        <v>548482.79494000005</v>
      </c>
      <c r="F35" s="66"/>
      <c r="G35" s="166">
        <v>72671.504119999998</v>
      </c>
      <c r="H35" s="102"/>
      <c r="I35" s="97">
        <v>178470.69782999999</v>
      </c>
      <c r="J35" s="181">
        <f t="shared" si="0"/>
        <v>145.58552900638654</v>
      </c>
      <c r="K35" s="179">
        <f>I35/I$47*100</f>
        <v>0.43662672403237585</v>
      </c>
    </row>
    <row r="36" spans="1:11">
      <c r="A36" s="93">
        <v>30</v>
      </c>
      <c r="B36" s="94" t="s">
        <v>30</v>
      </c>
      <c r="C36" s="95"/>
      <c r="D36" s="98"/>
      <c r="E36" s="98">
        <v>771406.41490000009</v>
      </c>
      <c r="F36" s="66"/>
      <c r="G36" s="168">
        <v>188109.70369999998</v>
      </c>
      <c r="H36" s="102"/>
      <c r="I36" s="97">
        <v>170290.66826000001</v>
      </c>
      <c r="J36" s="181">
        <f t="shared" si="0"/>
        <v>-9.4726827428413998</v>
      </c>
      <c r="K36" s="179">
        <f>I36/I$47*100</f>
        <v>0.41661436594186646</v>
      </c>
    </row>
    <row r="37" spans="1:11">
      <c r="A37" s="93">
        <v>31</v>
      </c>
      <c r="B37" s="81" t="s">
        <v>32</v>
      </c>
      <c r="C37" s="95"/>
      <c r="D37" s="98"/>
      <c r="E37" s="68">
        <v>397478.62958000001</v>
      </c>
      <c r="F37" s="66"/>
      <c r="G37" s="166">
        <v>81509.341130000001</v>
      </c>
      <c r="H37" s="102"/>
      <c r="I37" s="97">
        <v>119167.36066999999</v>
      </c>
      <c r="J37" s="181">
        <f t="shared" si="0"/>
        <v>46.200863628548859</v>
      </c>
      <c r="K37" s="179">
        <f>I37/I$47*100</f>
        <v>0.2915417204816938</v>
      </c>
    </row>
    <row r="38" spans="1:11">
      <c r="A38" s="93">
        <v>32</v>
      </c>
      <c r="B38" s="94" t="s">
        <v>29</v>
      </c>
      <c r="C38" s="95" t="s">
        <v>18</v>
      </c>
      <c r="D38" s="98">
        <v>44725.047472752623</v>
      </c>
      <c r="E38" s="98">
        <v>739232.76327</v>
      </c>
      <c r="F38" s="66">
        <v>13647.099990844699</v>
      </c>
      <c r="G38" s="167">
        <v>154402.99358000001</v>
      </c>
      <c r="H38" s="102">
        <v>8365.0199967399294</v>
      </c>
      <c r="I38" s="97">
        <v>117714.97343</v>
      </c>
      <c r="J38" s="181">
        <f t="shared" si="0"/>
        <v>-23.761210388055744</v>
      </c>
      <c r="K38" s="179">
        <f>I38/I$47*100</f>
        <v>0.28798847005830114</v>
      </c>
    </row>
    <row r="39" spans="1:11">
      <c r="A39" s="93">
        <v>33</v>
      </c>
      <c r="B39" s="101" t="s">
        <v>19</v>
      </c>
      <c r="C39" s="93"/>
      <c r="D39" s="98"/>
      <c r="E39" s="68">
        <v>441836.81795</v>
      </c>
      <c r="F39" s="66"/>
      <c r="G39" s="166">
        <v>156381.20428999999</v>
      </c>
      <c r="H39" s="102"/>
      <c r="I39" s="97">
        <v>85004.255999999994</v>
      </c>
      <c r="J39" s="181">
        <f t="shared" si="0"/>
        <v>-45.642920205190094</v>
      </c>
      <c r="K39" s="179">
        <f>I39/I$47*100</f>
        <v>0.20796203677896172</v>
      </c>
    </row>
    <row r="40" spans="1:11">
      <c r="A40" s="93">
        <v>34</v>
      </c>
      <c r="B40" s="94" t="s">
        <v>35</v>
      </c>
      <c r="C40" s="95" t="s">
        <v>18</v>
      </c>
      <c r="D40" s="98">
        <v>3349959.2519226102</v>
      </c>
      <c r="E40" s="98">
        <v>457706.66431000002</v>
      </c>
      <c r="F40" s="66">
        <v>1008607</v>
      </c>
      <c r="G40" s="168">
        <v>110359.16299</v>
      </c>
      <c r="H40" s="102">
        <v>522420.40087890602</v>
      </c>
      <c r="I40" s="174">
        <v>83269.298559999996</v>
      </c>
      <c r="J40" s="181">
        <f t="shared" si="0"/>
        <v>-24.547000625996688</v>
      </c>
      <c r="K40" s="179">
        <f>I40/I$47*100</f>
        <v>0.20371748127167968</v>
      </c>
    </row>
    <row r="41" spans="1:11">
      <c r="A41" s="93">
        <v>35</v>
      </c>
      <c r="B41" s="101" t="s">
        <v>87</v>
      </c>
      <c r="C41" s="95"/>
      <c r="D41" s="98"/>
      <c r="E41" s="98">
        <v>43865.523999999998</v>
      </c>
      <c r="F41" s="172"/>
      <c r="G41" s="173">
        <v>157832.65768999999</v>
      </c>
      <c r="H41" s="102"/>
      <c r="I41" s="97">
        <v>78323.99987</v>
      </c>
      <c r="J41" s="181">
        <f t="shared" si="0"/>
        <v>-50.375289235871193</v>
      </c>
      <c r="K41" s="179">
        <f>I41/I$47*100</f>
        <v>0.19161885896207756</v>
      </c>
    </row>
    <row r="42" spans="1:11">
      <c r="A42" s="93">
        <v>36</v>
      </c>
      <c r="B42" s="101" t="s">
        <v>88</v>
      </c>
      <c r="C42" s="95"/>
      <c r="D42" s="98"/>
      <c r="E42" s="68">
        <v>427565.30391999998</v>
      </c>
      <c r="F42" s="172"/>
      <c r="G42" s="97">
        <v>77088.800000000003</v>
      </c>
      <c r="H42" s="102"/>
      <c r="I42" s="97">
        <v>61398.868130000003</v>
      </c>
      <c r="J42" s="181">
        <f>I41/G42*100-100</f>
        <v>1.602307819034678</v>
      </c>
      <c r="K42" s="179">
        <f>I41/I$47*100</f>
        <v>0.19161885896207756</v>
      </c>
    </row>
    <row r="43" spans="1:11">
      <c r="A43" s="93">
        <v>37</v>
      </c>
      <c r="B43" s="99" t="s">
        <v>9</v>
      </c>
      <c r="C43" s="95"/>
      <c r="D43" s="98"/>
      <c r="E43" s="68">
        <v>8475992.3474300001</v>
      </c>
      <c r="F43" s="65"/>
      <c r="G43" s="166">
        <v>3162319.0372299999</v>
      </c>
      <c r="H43" s="102"/>
      <c r="I43" s="97">
        <v>51873.562989999999</v>
      </c>
      <c r="J43" s="181">
        <f t="shared" si="0"/>
        <v>-98.359635369509135</v>
      </c>
      <c r="K43" s="179">
        <f>I43/I$47*100</f>
        <v>0.12690813756880798</v>
      </c>
    </row>
    <row r="44" spans="1:11">
      <c r="A44" s="93">
        <v>38</v>
      </c>
      <c r="B44" s="94" t="s">
        <v>37</v>
      </c>
      <c r="C44" s="95"/>
      <c r="D44" s="98"/>
      <c r="E44" s="68">
        <v>215244.29784000001</v>
      </c>
      <c r="F44" s="66"/>
      <c r="G44" s="166">
        <v>68691.272880000004</v>
      </c>
      <c r="H44" s="102"/>
      <c r="I44" s="97">
        <v>48248.868470000001</v>
      </c>
      <c r="J44" s="181">
        <f t="shared" si="0"/>
        <v>-29.759827635909147</v>
      </c>
      <c r="K44" s="179">
        <f>I44/I$47*100</f>
        <v>0.11804035975917992</v>
      </c>
    </row>
    <row r="45" spans="1:11">
      <c r="A45" s="93">
        <v>39</v>
      </c>
      <c r="B45" s="101" t="s">
        <v>34</v>
      </c>
      <c r="C45" s="95"/>
      <c r="D45" s="98"/>
      <c r="E45" s="68">
        <v>188730.52700999999</v>
      </c>
      <c r="F45" s="66"/>
      <c r="G45" s="166">
        <v>97503.039999999994</v>
      </c>
      <c r="H45" s="102"/>
      <c r="I45" s="97">
        <v>8725.9055000000008</v>
      </c>
      <c r="J45" s="181">
        <f t="shared" si="0"/>
        <v>-91.050632370026619</v>
      </c>
      <c r="K45" s="179">
        <f>I45/I$47*100</f>
        <v>2.1347837930853073E-2</v>
      </c>
    </row>
    <row r="46" spans="1:11">
      <c r="A46" s="104">
        <v>40</v>
      </c>
      <c r="B46" s="105" t="s">
        <v>38</v>
      </c>
      <c r="C46" s="106"/>
      <c r="D46" s="102"/>
      <c r="E46" s="102">
        <f>E47-SUM(E8:E45)</f>
        <v>23918077.617210016</v>
      </c>
      <c r="F46" s="69"/>
      <c r="G46" s="183">
        <f>G47-SUM(G12:G45)</f>
        <v>15373813.820650004</v>
      </c>
      <c r="H46" s="102"/>
      <c r="I46" s="97">
        <f>I47-SUM(I8:I45)</f>
        <v>6688631.2968298048</v>
      </c>
      <c r="J46" s="181">
        <f t="shared" si="0"/>
        <v>-56.493350479855039</v>
      </c>
      <c r="K46" s="179">
        <f>I46/I$47*100</f>
        <v>16.363667576270942</v>
      </c>
    </row>
    <row r="47" spans="1:11" s="33" customFormat="1">
      <c r="A47" s="107"/>
      <c r="B47" s="108" t="s">
        <v>39</v>
      </c>
      <c r="C47" s="107"/>
      <c r="D47" s="136"/>
      <c r="E47" s="184">
        <v>157140695.38870999</v>
      </c>
      <c r="F47" s="137"/>
      <c r="G47" s="138">
        <v>41820192.575599998</v>
      </c>
      <c r="H47" s="184"/>
      <c r="I47" s="109">
        <v>40874891.069829799</v>
      </c>
      <c r="J47" s="185">
        <f t="shared" si="0"/>
        <v>-2.2603949134412602</v>
      </c>
      <c r="K47" s="186">
        <f>I47/I$47*100</f>
        <v>100</v>
      </c>
    </row>
    <row r="48" spans="1:11">
      <c r="E48" s="34"/>
    </row>
    <row r="49" spans="6:8">
      <c r="F49" s="32"/>
      <c r="G49" s="31"/>
    </row>
    <row r="50" spans="6:8">
      <c r="F50" s="29"/>
      <c r="H50" s="30"/>
    </row>
    <row r="53" spans="6:8">
      <c r="F53" s="34"/>
      <c r="G53" s="55" t="s">
        <v>40</v>
      </c>
    </row>
  </sheetData>
  <sortState ref="B8:I45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46 F42:G42 F39 F37 F35 F16:G17 F12 F30:F32 F23:F26 F18:F19 F13:G13 F28">
    <cfRule type="cellIs" dxfId="24" priority="96" operator="greaterThanOrEqual">
      <formula>0</formula>
    </cfRule>
  </conditionalFormatting>
  <conditionalFormatting sqref="F30">
    <cfRule type="expression" dxfId="23" priority="62">
      <formula>$A31="Total"</formula>
    </cfRule>
  </conditionalFormatting>
  <conditionalFormatting sqref="F17:G17">
    <cfRule type="expression" dxfId="22" priority="45">
      <formula>$A20="Total"</formula>
    </cfRule>
  </conditionalFormatting>
  <conditionalFormatting sqref="F25 F13:G13">
    <cfRule type="expression" dxfId="21" priority="44">
      <formula>$A18="Total"</formula>
    </cfRule>
  </conditionalFormatting>
  <conditionalFormatting sqref="F13:G13">
    <cfRule type="expression" dxfId="20" priority="18">
      <formula>$A18="Total"</formula>
    </cfRule>
  </conditionalFormatting>
  <conditionalFormatting sqref="F35">
    <cfRule type="expression" dxfId="19" priority="17">
      <formula>$A24="Total"</formula>
    </cfRule>
  </conditionalFormatting>
  <conditionalFormatting sqref="F32">
    <cfRule type="expression" dxfId="18" priority="16">
      <formula>$A38="Total"</formula>
    </cfRule>
  </conditionalFormatting>
  <conditionalFormatting sqref="F16:G16">
    <cfRule type="expression" dxfId="17" priority="15">
      <formula>$A19="Total"</formula>
    </cfRule>
  </conditionalFormatting>
  <conditionalFormatting sqref="F18">
    <cfRule type="expression" dxfId="16" priority="14">
      <formula>$A10="Total"</formula>
    </cfRule>
  </conditionalFormatting>
  <conditionalFormatting sqref="F12 F19">
    <cfRule type="expression" dxfId="15" priority="13">
      <formula>$A16="Total"</formula>
    </cfRule>
  </conditionalFormatting>
  <conditionalFormatting sqref="F46">
    <cfRule type="expression" dxfId="14" priority="12">
      <formula>$A39="Total"</formula>
    </cfRule>
  </conditionalFormatting>
  <conditionalFormatting sqref="F42:G42">
    <cfRule type="expression" dxfId="13" priority="11">
      <formula>#REF!="Total"</formula>
    </cfRule>
  </conditionalFormatting>
  <conditionalFormatting sqref="F35">
    <cfRule type="expression" dxfId="12" priority="10">
      <formula>$A24="Total"</formula>
    </cfRule>
  </conditionalFormatting>
  <conditionalFormatting sqref="F35">
    <cfRule type="expression" dxfId="11" priority="9">
      <formula>$A24="Total"</formula>
    </cfRule>
  </conditionalFormatting>
  <conditionalFormatting sqref="F18">
    <cfRule type="expression" dxfId="10" priority="8">
      <formula>$A10="Total"</formula>
    </cfRule>
  </conditionalFormatting>
  <conditionalFormatting sqref="G42">
    <cfRule type="expression" dxfId="9" priority="7">
      <formula>#REF!="Total"</formula>
    </cfRule>
  </conditionalFormatting>
  <conditionalFormatting sqref="F17:G17">
    <cfRule type="expression" dxfId="8" priority="6">
      <formula>$A20="Total"</formula>
    </cfRule>
  </conditionalFormatting>
  <conditionalFormatting sqref="F16:G16">
    <cfRule type="expression" dxfId="7" priority="5">
      <formula>$A19="Total"</formula>
    </cfRule>
  </conditionalFormatting>
  <conditionalFormatting sqref="F23">
    <cfRule type="expression" dxfId="6" priority="4">
      <formula>$A21="Total"</formula>
    </cfRule>
  </conditionalFormatting>
  <conditionalFormatting sqref="F26">
    <cfRule type="expression" dxfId="5" priority="3">
      <formula>$A22="Total"</formula>
    </cfRule>
  </conditionalFormatting>
  <conditionalFormatting sqref="F28">
    <cfRule type="expression" dxfId="4" priority="2">
      <formula>$A29="Total"</formula>
    </cfRule>
  </conditionalFormatting>
  <conditionalFormatting sqref="F39">
    <cfRule type="expression" dxfId="3" priority="1">
      <formula>$A27="Total"</formula>
    </cfRule>
  </conditionalFormatting>
  <conditionalFormatting sqref="F24">
    <cfRule type="expression" dxfId="2" priority="122">
      <formula>$A32="Total"</formula>
    </cfRule>
  </conditionalFormatting>
  <conditionalFormatting sqref="F37">
    <cfRule type="expression" dxfId="1" priority="126">
      <formula>$A33="Total"</formula>
    </cfRule>
  </conditionalFormatting>
  <conditionalFormatting sqref="F31">
    <cfRule type="expression" dxfId="0" priority="136">
      <formula>#REF!="Total"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topLeftCell="A16" workbookViewId="0">
      <selection activeCell="F33" sqref="F33"/>
    </sheetView>
  </sheetViews>
  <sheetFormatPr defaultRowHeight="18.75"/>
  <cols>
    <col min="1" max="1" width="3.85546875" style="4" bestFit="1" customWidth="1"/>
    <col min="2" max="2" width="41.7109375" style="171" bestFit="1" customWidth="1"/>
    <col min="3" max="3" width="13.5703125" style="5" bestFit="1" customWidth="1"/>
    <col min="4" max="5" width="17.42578125" style="2" bestFit="1" customWidth="1"/>
    <col min="6" max="6" width="10.28515625" style="1" bestFit="1" customWidth="1"/>
    <col min="7" max="7" width="11" style="1" bestFit="1" customWidth="1"/>
    <col min="8" max="8" width="12" style="1" bestFit="1" customWidth="1"/>
    <col min="9" max="16384" width="9.140625" style="1"/>
  </cols>
  <sheetData>
    <row r="1" spans="1:7" ht="15">
      <c r="A1" s="162" t="s">
        <v>99</v>
      </c>
      <c r="B1" s="162"/>
      <c r="C1" s="162"/>
      <c r="D1" s="162"/>
      <c r="E1" s="162"/>
      <c r="F1" s="162"/>
      <c r="G1" s="162"/>
    </row>
    <row r="2" spans="1:7" ht="15" customHeight="1">
      <c r="A2" s="163" t="s">
        <v>128</v>
      </c>
      <c r="B2" s="163"/>
      <c r="C2" s="163"/>
      <c r="D2" s="163"/>
      <c r="E2" s="163"/>
      <c r="F2" s="163"/>
      <c r="G2" s="163"/>
    </row>
    <row r="3" spans="1:7" ht="15" customHeight="1">
      <c r="A3" s="63"/>
      <c r="B3" s="169"/>
      <c r="C3" s="63" t="s">
        <v>100</v>
      </c>
      <c r="D3" s="63"/>
      <c r="E3" s="63"/>
      <c r="F3" s="63"/>
      <c r="G3" s="63"/>
    </row>
    <row r="4" spans="1:7">
      <c r="A4" s="3"/>
      <c r="B4" s="170"/>
      <c r="E4" s="28" t="s">
        <v>0</v>
      </c>
    </row>
    <row r="5" spans="1:7" ht="38.25">
      <c r="A5" s="110" t="s">
        <v>3</v>
      </c>
      <c r="B5" s="111" t="s">
        <v>4</v>
      </c>
      <c r="C5" s="112" t="s">
        <v>82</v>
      </c>
      <c r="D5" s="112" t="s">
        <v>82</v>
      </c>
      <c r="E5" s="112" t="s">
        <v>91</v>
      </c>
      <c r="F5" s="113" t="s">
        <v>93</v>
      </c>
      <c r="G5" s="114" t="s">
        <v>130</v>
      </c>
    </row>
    <row r="6" spans="1:7" ht="15">
      <c r="A6" s="56"/>
      <c r="B6" s="115"/>
      <c r="C6" s="116" t="s">
        <v>71</v>
      </c>
      <c r="D6" s="117" t="s">
        <v>129</v>
      </c>
      <c r="E6" s="117" t="s">
        <v>129</v>
      </c>
      <c r="F6" s="118"/>
      <c r="G6" s="119" t="s">
        <v>91</v>
      </c>
    </row>
    <row r="7" spans="1:7" ht="15">
      <c r="A7" s="120">
        <v>1</v>
      </c>
      <c r="B7" s="121" t="s">
        <v>41</v>
      </c>
      <c r="C7" s="122">
        <v>309701875.94150275</v>
      </c>
      <c r="D7" s="124">
        <v>70157494.483914882</v>
      </c>
      <c r="E7" s="123">
        <v>66129672.091803648</v>
      </c>
      <c r="F7" s="193">
        <f>E7/D7*100-100</f>
        <v>-5.741114932538963</v>
      </c>
      <c r="G7" s="125">
        <f>E7/E$34*100</f>
        <v>16.217833615193587</v>
      </c>
    </row>
    <row r="8" spans="1:7" ht="15">
      <c r="A8" s="126">
        <v>2</v>
      </c>
      <c r="B8" s="127" t="s">
        <v>42</v>
      </c>
      <c r="C8" s="128">
        <v>167293495.77317399</v>
      </c>
      <c r="D8" s="129">
        <v>39905670.28192658</v>
      </c>
      <c r="E8" s="65">
        <v>40380880.339042716</v>
      </c>
      <c r="F8" s="194">
        <f t="shared" ref="F8:F34" si="0">E8/D8*100-100</f>
        <v>1.1908334173035087</v>
      </c>
      <c r="G8" s="130">
        <f t="shared" ref="G8:G34" si="1">E8/E$34*100</f>
        <v>9.9031248433304455</v>
      </c>
    </row>
    <row r="9" spans="1:7" ht="15">
      <c r="A9" s="126">
        <v>3</v>
      </c>
      <c r="B9" s="127" t="s">
        <v>43</v>
      </c>
      <c r="C9" s="131">
        <v>100977196.97813401</v>
      </c>
      <c r="D9" s="131">
        <v>25222810.649612799</v>
      </c>
      <c r="E9" s="65">
        <v>25269635.127736501</v>
      </c>
      <c r="F9" s="194">
        <f t="shared" si="0"/>
        <v>0.18564337961448985</v>
      </c>
      <c r="G9" s="130">
        <f t="shared" si="1"/>
        <v>6.1971990039411704</v>
      </c>
    </row>
    <row r="10" spans="1:7" ht="15">
      <c r="A10" s="126">
        <v>4</v>
      </c>
      <c r="B10" s="127" t="s">
        <v>46</v>
      </c>
      <c r="C10" s="128">
        <v>65167320.601329669</v>
      </c>
      <c r="D10" s="129">
        <v>14956273.817766387</v>
      </c>
      <c r="E10" s="65">
        <v>18157386.55272568</v>
      </c>
      <c r="F10" s="194">
        <f t="shared" si="0"/>
        <v>21.403143416355007</v>
      </c>
      <c r="G10" s="130">
        <f t="shared" si="1"/>
        <v>4.4529704243816548</v>
      </c>
    </row>
    <row r="11" spans="1:7" ht="15">
      <c r="A11" s="126">
        <v>5</v>
      </c>
      <c r="B11" s="127" t="s">
        <v>44</v>
      </c>
      <c r="C11" s="131">
        <v>51968515.173382998</v>
      </c>
      <c r="D11" s="131">
        <v>15262101.7174873</v>
      </c>
      <c r="E11" s="65">
        <v>19094539.092897199</v>
      </c>
      <c r="F11" s="194">
        <f t="shared" si="0"/>
        <v>25.110810072892491</v>
      </c>
      <c r="G11" s="130">
        <f t="shared" si="1"/>
        <v>4.6828004460315196</v>
      </c>
    </row>
    <row r="12" spans="1:7" ht="15">
      <c r="A12" s="126">
        <v>6</v>
      </c>
      <c r="B12" s="127" t="s">
        <v>45</v>
      </c>
      <c r="C12" s="131">
        <v>56625347.193611801</v>
      </c>
      <c r="D12" s="131">
        <v>9264532.1117492002</v>
      </c>
      <c r="E12" s="65">
        <v>11607432.6228821</v>
      </c>
      <c r="F12" s="194">
        <f t="shared" si="0"/>
        <v>25.288924285357623</v>
      </c>
      <c r="G12" s="130">
        <f t="shared" si="1"/>
        <v>2.846640623230976</v>
      </c>
    </row>
    <row r="13" spans="1:7" ht="15">
      <c r="A13" s="126">
        <v>7</v>
      </c>
      <c r="B13" s="127" t="s">
        <v>51</v>
      </c>
      <c r="C13" s="131">
        <v>40696587.884452097</v>
      </c>
      <c r="D13" s="131">
        <v>10155369.083701501</v>
      </c>
      <c r="E13" s="65">
        <v>13122873.181775</v>
      </c>
      <c r="F13" s="194">
        <f t="shared" si="0"/>
        <v>29.221036415467069</v>
      </c>
      <c r="G13" s="130">
        <f t="shared" si="1"/>
        <v>3.2182916848561129</v>
      </c>
    </row>
    <row r="14" spans="1:7" ht="15">
      <c r="A14" s="126">
        <v>8</v>
      </c>
      <c r="B14" s="127" t="s">
        <v>49</v>
      </c>
      <c r="C14" s="128">
        <v>25927194.582314253</v>
      </c>
      <c r="D14" s="129">
        <v>7607639.5951679107</v>
      </c>
      <c r="E14" s="65">
        <v>12839396.877728911</v>
      </c>
      <c r="F14" s="194">
        <f t="shared" si="0"/>
        <v>68.769783546055692</v>
      </c>
      <c r="G14" s="130">
        <f t="shared" si="1"/>
        <v>3.148771129446625</v>
      </c>
    </row>
    <row r="15" spans="1:7" ht="15">
      <c r="A15" s="126">
        <v>9</v>
      </c>
      <c r="B15" s="127" t="s">
        <v>47</v>
      </c>
      <c r="C15" s="131">
        <v>44644558.386260897</v>
      </c>
      <c r="D15" s="131">
        <v>13725043.676095201</v>
      </c>
      <c r="E15" s="65">
        <v>10423661.718770299</v>
      </c>
      <c r="F15" s="194">
        <f t="shared" si="0"/>
        <v>-24.053708208410967</v>
      </c>
      <c r="G15" s="130">
        <f t="shared" si="1"/>
        <v>2.5563291948794054</v>
      </c>
    </row>
    <row r="16" spans="1:7" ht="15">
      <c r="A16" s="126">
        <v>10</v>
      </c>
      <c r="B16" s="127" t="s">
        <v>48</v>
      </c>
      <c r="C16" s="128">
        <v>36310545.544792324</v>
      </c>
      <c r="D16" s="129">
        <v>11685261.667215914</v>
      </c>
      <c r="E16" s="65">
        <v>11604236.888478016</v>
      </c>
      <c r="F16" s="194">
        <f t="shared" si="0"/>
        <v>-0.69339293415413294</v>
      </c>
      <c r="G16" s="130">
        <f t="shared" si="1"/>
        <v>2.8458568920070886</v>
      </c>
    </row>
    <row r="17" spans="1:7" ht="15">
      <c r="A17" s="126">
        <v>11</v>
      </c>
      <c r="B17" s="127" t="s">
        <v>55</v>
      </c>
      <c r="C17" s="128">
        <v>43899890.685761705</v>
      </c>
      <c r="D17" s="129">
        <v>11577707.93271875</v>
      </c>
      <c r="E17" s="65">
        <v>7962024.143609371</v>
      </c>
      <c r="F17" s="194">
        <f t="shared" si="0"/>
        <v>-31.229702892153739</v>
      </c>
      <c r="G17" s="130">
        <f t="shared" si="1"/>
        <v>1.9526300179131757</v>
      </c>
    </row>
    <row r="18" spans="1:7" ht="15">
      <c r="A18" s="126">
        <v>12</v>
      </c>
      <c r="B18" s="127" t="s">
        <v>52</v>
      </c>
      <c r="C18" s="128">
        <v>25422397.600855205</v>
      </c>
      <c r="D18" s="129">
        <v>6513287.8795361798</v>
      </c>
      <c r="E18" s="65">
        <v>6671755.5835210057</v>
      </c>
      <c r="F18" s="194">
        <f t="shared" si="0"/>
        <v>2.4329909396866753</v>
      </c>
      <c r="G18" s="130">
        <f t="shared" si="1"/>
        <v>1.6362007938671355</v>
      </c>
    </row>
    <row r="19" spans="1:7" ht="15">
      <c r="A19" s="126">
        <v>13</v>
      </c>
      <c r="B19" s="132" t="s">
        <v>57</v>
      </c>
      <c r="C19" s="128">
        <v>21779478.14011256</v>
      </c>
      <c r="D19" s="129">
        <v>5664557.7417028435</v>
      </c>
      <c r="E19" s="65">
        <v>6427487.0308790291</v>
      </c>
      <c r="F19" s="194">
        <f t="shared" si="0"/>
        <v>13.468470513760494</v>
      </c>
      <c r="G19" s="130">
        <f t="shared" si="1"/>
        <v>1.5762956617401802</v>
      </c>
    </row>
    <row r="20" spans="1:7" ht="15">
      <c r="A20" s="126">
        <v>14</v>
      </c>
      <c r="B20" s="127" t="s">
        <v>53</v>
      </c>
      <c r="C20" s="131">
        <v>35583768.979909897</v>
      </c>
      <c r="D20" s="131">
        <v>14040854.377</v>
      </c>
      <c r="E20" s="65">
        <v>4432596.47508997</v>
      </c>
      <c r="F20" s="194">
        <f t="shared" si="0"/>
        <v>-68.430721122277973</v>
      </c>
      <c r="G20" s="130">
        <f t="shared" si="1"/>
        <v>1.0870628848197883</v>
      </c>
    </row>
    <row r="21" spans="1:7" ht="15">
      <c r="A21" s="126">
        <v>15</v>
      </c>
      <c r="B21" s="128" t="s">
        <v>65</v>
      </c>
      <c r="C21" s="131">
        <v>18043384.461399902</v>
      </c>
      <c r="D21" s="131">
        <v>3401799.014</v>
      </c>
      <c r="E21" s="65">
        <v>4486288.26349016</v>
      </c>
      <c r="F21" s="194">
        <f t="shared" si="0"/>
        <v>31.879874296717048</v>
      </c>
      <c r="G21" s="130">
        <f t="shared" si="1"/>
        <v>1.1002304155700942</v>
      </c>
    </row>
    <row r="22" spans="1:7" ht="15">
      <c r="A22" s="126">
        <v>16</v>
      </c>
      <c r="B22" s="127" t="s">
        <v>56</v>
      </c>
      <c r="C22" s="128">
        <v>19237325.52752123</v>
      </c>
      <c r="D22" s="129">
        <v>5017991.7717698496</v>
      </c>
      <c r="E22" s="65">
        <v>4421216.15660524</v>
      </c>
      <c r="F22" s="194">
        <f t="shared" si="0"/>
        <v>-11.892718089374753</v>
      </c>
      <c r="G22" s="130">
        <f t="shared" si="1"/>
        <v>1.0842719423300533</v>
      </c>
    </row>
    <row r="23" spans="1:7" ht="15">
      <c r="A23" s="126">
        <v>17</v>
      </c>
      <c r="B23" s="132" t="s">
        <v>59</v>
      </c>
      <c r="C23" s="131">
        <v>13589817.127872501</v>
      </c>
      <c r="D23" s="131">
        <v>3227044.2300579199</v>
      </c>
      <c r="E23" s="65">
        <v>3841013.1132097701</v>
      </c>
      <c r="F23" s="194">
        <f t="shared" si="0"/>
        <v>19.025734987860091</v>
      </c>
      <c r="G23" s="130">
        <f t="shared" si="1"/>
        <v>0.94198125611957473</v>
      </c>
    </row>
    <row r="24" spans="1:7" ht="15">
      <c r="A24" s="126">
        <v>18</v>
      </c>
      <c r="B24" s="132" t="s">
        <v>58</v>
      </c>
      <c r="C24" s="131">
        <v>15012155.524082899</v>
      </c>
      <c r="D24" s="131">
        <v>3584163.9782966902</v>
      </c>
      <c r="E24" s="65">
        <v>4021223.78476755</v>
      </c>
      <c r="F24" s="194">
        <f t="shared" si="0"/>
        <v>12.194191145198801</v>
      </c>
      <c r="G24" s="130">
        <f t="shared" si="1"/>
        <v>0.98617664669929916</v>
      </c>
    </row>
    <row r="25" spans="1:7" ht="15">
      <c r="A25" s="126">
        <v>19</v>
      </c>
      <c r="B25" s="127" t="s">
        <v>54</v>
      </c>
      <c r="C25" s="131">
        <v>25915487.19675</v>
      </c>
      <c r="D25" s="131">
        <v>9970215.2970000003</v>
      </c>
      <c r="E25" s="65">
        <v>3512829.0690000001</v>
      </c>
      <c r="F25" s="194">
        <f t="shared" si="0"/>
        <v>-64.766768175437534</v>
      </c>
      <c r="G25" s="130">
        <f t="shared" si="1"/>
        <v>0.86149644414641702</v>
      </c>
    </row>
    <row r="26" spans="1:7" ht="15">
      <c r="A26" s="126">
        <v>20</v>
      </c>
      <c r="B26" s="132" t="s">
        <v>61</v>
      </c>
      <c r="C26" s="131">
        <v>10278834.005137499</v>
      </c>
      <c r="D26" s="131">
        <v>2385904.8194359899</v>
      </c>
      <c r="E26" s="65">
        <v>2804488.4385477901</v>
      </c>
      <c r="F26" s="194">
        <f t="shared" si="0"/>
        <v>17.544020017141776</v>
      </c>
      <c r="G26" s="130">
        <f t="shared" si="1"/>
        <v>0.68778092244221822</v>
      </c>
    </row>
    <row r="27" spans="1:7" ht="15">
      <c r="A27" s="126">
        <v>21</v>
      </c>
      <c r="B27" s="132" t="s">
        <v>36</v>
      </c>
      <c r="C27" s="131">
        <v>7558173.6081976499</v>
      </c>
      <c r="D27" s="131">
        <v>2077115.37982939</v>
      </c>
      <c r="E27" s="65">
        <v>2593882.1746741799</v>
      </c>
      <c r="F27" s="194">
        <f t="shared" si="0"/>
        <v>24.87906063683549</v>
      </c>
      <c r="G27" s="130">
        <f t="shared" si="1"/>
        <v>0.63613122817066436</v>
      </c>
    </row>
    <row r="28" spans="1:7" ht="15">
      <c r="A28" s="126">
        <v>22</v>
      </c>
      <c r="B28" s="127" t="s">
        <v>50</v>
      </c>
      <c r="C28" s="131">
        <v>6123690.1516296798</v>
      </c>
      <c r="D28" s="131">
        <v>1990395.23820678</v>
      </c>
      <c r="E28" s="65">
        <v>2284226.9814051399</v>
      </c>
      <c r="F28" s="194">
        <f t="shared" si="0"/>
        <v>14.762482222530011</v>
      </c>
      <c r="G28" s="130">
        <f t="shared" si="1"/>
        <v>0.56019048563157736</v>
      </c>
    </row>
    <row r="29" spans="1:7" ht="15">
      <c r="A29" s="126">
        <v>23</v>
      </c>
      <c r="B29" s="132" t="s">
        <v>62</v>
      </c>
      <c r="C29" s="131">
        <v>9365481.6260078102</v>
      </c>
      <c r="D29" s="131">
        <v>1659248.9071875</v>
      </c>
      <c r="E29" s="65">
        <v>1957259.1585584399</v>
      </c>
      <c r="F29" s="194">
        <f t="shared" si="0"/>
        <v>17.960551312104258</v>
      </c>
      <c r="G29" s="130">
        <f t="shared" si="1"/>
        <v>0.4800039433319504</v>
      </c>
    </row>
    <row r="30" spans="1:7" ht="15">
      <c r="A30" s="126">
        <v>24</v>
      </c>
      <c r="B30" s="127" t="s">
        <v>64</v>
      </c>
      <c r="C30" s="131">
        <v>4851707.71937076</v>
      </c>
      <c r="D30" s="131">
        <v>1148078.4295836501</v>
      </c>
      <c r="E30" s="65">
        <v>1603040.58424851</v>
      </c>
      <c r="F30" s="194">
        <f t="shared" si="0"/>
        <v>39.628142376113772</v>
      </c>
      <c r="G30" s="130">
        <f t="shared" si="1"/>
        <v>0.39313434728141222</v>
      </c>
    </row>
    <row r="31" spans="1:7" ht="15">
      <c r="A31" s="126">
        <v>25</v>
      </c>
      <c r="B31" s="132" t="s">
        <v>63</v>
      </c>
      <c r="C31" s="131">
        <v>5557554.6423917999</v>
      </c>
      <c r="D31" s="131">
        <v>1031711.58677214</v>
      </c>
      <c r="E31" s="65">
        <v>979004.46816799894</v>
      </c>
      <c r="F31" s="194">
        <f t="shared" si="0"/>
        <v>-5.1087066656916136</v>
      </c>
      <c r="G31" s="130">
        <f t="shared" si="1"/>
        <v>0.24009391051021994</v>
      </c>
    </row>
    <row r="32" spans="1:7" ht="15">
      <c r="A32" s="126">
        <v>26</v>
      </c>
      <c r="B32" s="127" t="s">
        <v>60</v>
      </c>
      <c r="C32" s="128">
        <v>2730402.67833038</v>
      </c>
      <c r="D32" s="129">
        <v>585253.06585253903</v>
      </c>
      <c r="E32" s="65">
        <v>856393.65359716816</v>
      </c>
      <c r="F32" s="194">
        <f t="shared" si="0"/>
        <v>46.328776996607132</v>
      </c>
      <c r="G32" s="130">
        <f t="shared" si="1"/>
        <v>0.21002447681678493</v>
      </c>
    </row>
    <row r="33" spans="1:7" ht="15">
      <c r="A33" s="133">
        <v>27</v>
      </c>
      <c r="B33" s="134" t="s">
        <v>38</v>
      </c>
      <c r="C33" s="135">
        <f>C34-SUM(C7:C32)</f>
        <v>447469581.84330392</v>
      </c>
      <c r="D33" s="135">
        <f>D34-SUM(D7:D32)</f>
        <v>109180774.855048</v>
      </c>
      <c r="E33" s="65">
        <f t="shared" ref="E33" si="2">E34-SUM(E7:E32)</f>
        <v>120274531.27439362</v>
      </c>
      <c r="F33" s="194">
        <f t="shared" si="0"/>
        <v>10.160906472842001</v>
      </c>
      <c r="G33" s="130">
        <f t="shared" si="1"/>
        <v>29.496476765310874</v>
      </c>
    </row>
    <row r="34" spans="1:7" s="192" customFormat="1" ht="15">
      <c r="A34" s="188"/>
      <c r="B34" s="188" t="s">
        <v>39</v>
      </c>
      <c r="C34" s="189">
        <v>1611731769.57759</v>
      </c>
      <c r="D34" s="189">
        <v>400998301.58863598</v>
      </c>
      <c r="E34" s="190">
        <v>407758974.84760499</v>
      </c>
      <c r="F34" s="195">
        <f t="shared" si="0"/>
        <v>1.6859605719488684</v>
      </c>
      <c r="G34" s="191">
        <f t="shared" si="1"/>
        <v>100</v>
      </c>
    </row>
    <row r="39" spans="1:7">
      <c r="D39" s="6"/>
    </row>
  </sheetData>
  <sortState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H12" sqref="H12"/>
    </sheetView>
  </sheetViews>
  <sheetFormatPr defaultRowHeight="15"/>
  <cols>
    <col min="1" max="1" width="7.85546875" style="59" bestFit="1" customWidth="1"/>
    <col min="2" max="2" width="20" style="60" bestFit="1" customWidth="1"/>
    <col min="3" max="3" width="15.28515625" style="71" bestFit="1" customWidth="1"/>
    <col min="4" max="4" width="15.5703125" style="71" customWidth="1"/>
    <col min="5" max="5" width="11.85546875" style="152" bestFit="1" customWidth="1"/>
    <col min="6" max="16384" width="9.140625" style="60"/>
  </cols>
  <sheetData>
    <row r="1" spans="1:5">
      <c r="A1" s="164" t="s">
        <v>66</v>
      </c>
      <c r="B1" s="164"/>
      <c r="C1" s="164"/>
      <c r="D1" s="164"/>
      <c r="E1" s="164"/>
    </row>
    <row r="2" spans="1:5">
      <c r="A2" s="165" t="s">
        <v>131</v>
      </c>
      <c r="B2" s="165"/>
      <c r="C2" s="165"/>
      <c r="D2" s="165"/>
      <c r="E2" s="165"/>
    </row>
    <row r="3" spans="1:5">
      <c r="A3" s="61" t="s">
        <v>67</v>
      </c>
      <c r="B3" s="62"/>
      <c r="C3" s="72"/>
      <c r="D3" s="73" t="s">
        <v>68</v>
      </c>
    </row>
    <row r="4" spans="1:5" ht="45">
      <c r="A4" s="139" t="s">
        <v>3</v>
      </c>
      <c r="B4" s="140" t="s">
        <v>69</v>
      </c>
      <c r="C4" s="141" t="s">
        <v>132</v>
      </c>
      <c r="D4" s="141" t="s">
        <v>133</v>
      </c>
      <c r="E4" s="148" t="s">
        <v>1</v>
      </c>
    </row>
    <row r="5" spans="1:5">
      <c r="A5" s="196"/>
      <c r="B5" s="197"/>
      <c r="C5" s="198" t="s">
        <v>83</v>
      </c>
      <c r="D5" s="198" t="s">
        <v>95</v>
      </c>
      <c r="E5" s="199" t="s">
        <v>8</v>
      </c>
    </row>
    <row r="6" spans="1:5">
      <c r="A6" s="206">
        <v>1</v>
      </c>
      <c r="B6" s="202" t="s">
        <v>102</v>
      </c>
      <c r="C6" s="215">
        <v>28.972116440570002</v>
      </c>
      <c r="D6" s="215">
        <v>26.249709304790002</v>
      </c>
      <c r="E6" s="200">
        <f>D6/C6*100-100</f>
        <v>-9.3966457071385463</v>
      </c>
    </row>
    <row r="7" spans="1:5">
      <c r="A7" s="145">
        <v>2</v>
      </c>
      <c r="B7" s="203" t="s">
        <v>103</v>
      </c>
      <c r="C7" s="217">
        <v>5.1604704449500005</v>
      </c>
      <c r="D7" s="217">
        <v>4.9291729798800006</v>
      </c>
      <c r="E7" s="201">
        <f t="shared" ref="E7:E21" si="0">D7/C7*100-100</f>
        <v>-4.4821003731616287</v>
      </c>
    </row>
    <row r="8" spans="1:5">
      <c r="A8" s="145">
        <v>3</v>
      </c>
      <c r="B8" s="203" t="s">
        <v>104</v>
      </c>
      <c r="C8" s="217">
        <v>1.0623402340400001</v>
      </c>
      <c r="D8" s="217">
        <v>1.27133504953</v>
      </c>
      <c r="E8" s="201">
        <f t="shared" si="0"/>
        <v>19.6730584791285</v>
      </c>
    </row>
    <row r="9" spans="1:5">
      <c r="A9" s="145">
        <v>4</v>
      </c>
      <c r="B9" s="203" t="s">
        <v>105</v>
      </c>
      <c r="C9" s="217">
        <v>0.9336518627</v>
      </c>
      <c r="D9" s="217">
        <v>1.1407560352400001</v>
      </c>
      <c r="E9" s="201">
        <f t="shared" si="0"/>
        <v>22.182162411274135</v>
      </c>
    </row>
    <row r="10" spans="1:5">
      <c r="A10" s="145">
        <v>5</v>
      </c>
      <c r="B10" s="203" t="s">
        <v>108</v>
      </c>
      <c r="C10" s="217">
        <v>0.13974137648000001</v>
      </c>
      <c r="D10" s="217">
        <v>0.75809786618000097</v>
      </c>
      <c r="E10" s="201">
        <f t="shared" si="0"/>
        <v>442.50064317099464</v>
      </c>
    </row>
    <row r="11" spans="1:5">
      <c r="A11" s="145">
        <v>6</v>
      </c>
      <c r="B11" s="203" t="s">
        <v>106</v>
      </c>
      <c r="C11" s="217">
        <v>0.16424348198000002</v>
      </c>
      <c r="D11" s="217">
        <v>0.73236385632999901</v>
      </c>
      <c r="E11" s="201">
        <f t="shared" si="0"/>
        <v>345.90132131951464</v>
      </c>
    </row>
    <row r="12" spans="1:5">
      <c r="A12" s="145">
        <v>7</v>
      </c>
      <c r="B12" s="203" t="s">
        <v>107</v>
      </c>
      <c r="C12" s="217">
        <v>0.50594489444000001</v>
      </c>
      <c r="D12" s="217">
        <v>0.69921562052999997</v>
      </c>
      <c r="E12" s="201">
        <f t="shared" si="0"/>
        <v>38.19995580821498</v>
      </c>
    </row>
    <row r="13" spans="1:5">
      <c r="A13" s="145">
        <v>8</v>
      </c>
      <c r="B13" s="203" t="s">
        <v>110</v>
      </c>
      <c r="C13" s="217">
        <v>0.42371122392000005</v>
      </c>
      <c r="D13" s="217">
        <v>0.54591083511999994</v>
      </c>
      <c r="E13" s="201">
        <f t="shared" si="0"/>
        <v>28.840305448947021</v>
      </c>
    </row>
    <row r="14" spans="1:5">
      <c r="A14" s="145">
        <v>9</v>
      </c>
      <c r="B14" s="203" t="s">
        <v>109</v>
      </c>
      <c r="C14" s="217">
        <v>0.47060645370000004</v>
      </c>
      <c r="D14" s="217">
        <v>0.53183434525000006</v>
      </c>
      <c r="E14" s="201">
        <f t="shared" si="0"/>
        <v>13.010423267384951</v>
      </c>
    </row>
    <row r="15" spans="1:5">
      <c r="A15" s="145">
        <v>10</v>
      </c>
      <c r="B15" s="203" t="s">
        <v>112</v>
      </c>
      <c r="C15" s="217">
        <v>0.39603978988999999</v>
      </c>
      <c r="D15" s="217">
        <v>0.43277139411999999</v>
      </c>
      <c r="E15" s="201">
        <f t="shared" si="0"/>
        <v>9.274725713848639</v>
      </c>
    </row>
    <row r="16" spans="1:5">
      <c r="A16" s="145">
        <v>11</v>
      </c>
      <c r="B16" s="203" t="s">
        <v>114</v>
      </c>
      <c r="C16" s="217">
        <v>0.33221963261999998</v>
      </c>
      <c r="D16" s="217">
        <v>0.36070840634000001</v>
      </c>
      <c r="E16" s="201">
        <f t="shared" si="0"/>
        <v>8.5752830124239239</v>
      </c>
    </row>
    <row r="17" spans="1:5">
      <c r="A17" s="145">
        <v>12</v>
      </c>
      <c r="B17" s="203" t="s">
        <v>111</v>
      </c>
      <c r="C17" s="217">
        <v>0.36803444472000002</v>
      </c>
      <c r="D17" s="217">
        <v>0.35829812374000003</v>
      </c>
      <c r="E17" s="201">
        <f t="shared" si="0"/>
        <v>-2.6454917792836881</v>
      </c>
    </row>
    <row r="18" spans="1:5">
      <c r="A18" s="145">
        <v>13</v>
      </c>
      <c r="B18" s="203" t="s">
        <v>113</v>
      </c>
      <c r="C18" s="217">
        <v>0.60571259572999991</v>
      </c>
      <c r="D18" s="217">
        <v>0.35105963553000002</v>
      </c>
      <c r="E18" s="201">
        <f t="shared" si="0"/>
        <v>-42.041879596889373</v>
      </c>
    </row>
    <row r="19" spans="1:5">
      <c r="A19" s="145">
        <v>14</v>
      </c>
      <c r="B19" s="203" t="s">
        <v>134</v>
      </c>
      <c r="C19" s="217">
        <v>0.34762076202999997</v>
      </c>
      <c r="D19" s="217">
        <v>0.28266585612</v>
      </c>
      <c r="E19" s="201">
        <f t="shared" si="0"/>
        <v>-18.685565709793337</v>
      </c>
    </row>
    <row r="20" spans="1:5">
      <c r="A20" s="145">
        <v>15</v>
      </c>
      <c r="B20" s="204" t="s">
        <v>38</v>
      </c>
      <c r="C20" s="217">
        <v>1.9377389378299936</v>
      </c>
      <c r="D20" s="217">
        <v>2.230991761129983</v>
      </c>
      <c r="E20" s="201">
        <f t="shared" si="0"/>
        <v>15.133763252360154</v>
      </c>
    </row>
    <row r="21" spans="1:5" s="153" customFormat="1">
      <c r="A21" s="147"/>
      <c r="B21" s="207" t="s">
        <v>94</v>
      </c>
      <c r="C21" s="222">
        <v>41.820192575599997</v>
      </c>
      <c r="D21" s="222">
        <v>40.874891069829999</v>
      </c>
      <c r="E21" s="208">
        <f t="shared" si="0"/>
        <v>-2.2603949134407628</v>
      </c>
    </row>
    <row r="22" spans="1:5">
      <c r="A22" s="57"/>
      <c r="B22" s="58"/>
      <c r="C22" s="67"/>
      <c r="D22" s="67"/>
      <c r="E22" s="151"/>
    </row>
    <row r="24" spans="1:5">
      <c r="A24" s="164" t="s">
        <v>66</v>
      </c>
      <c r="B24" s="164"/>
      <c r="C24" s="164"/>
      <c r="D24" s="164"/>
      <c r="E24" s="164"/>
    </row>
    <row r="25" spans="1:5">
      <c r="A25" s="165" t="s">
        <v>131</v>
      </c>
      <c r="B25" s="165"/>
      <c r="C25" s="165"/>
      <c r="D25" s="165"/>
      <c r="E25" s="165"/>
    </row>
    <row r="26" spans="1:5">
      <c r="A26" s="61" t="s">
        <v>70</v>
      </c>
      <c r="B26" s="62"/>
      <c r="C26" s="72"/>
      <c r="D26" s="73" t="s">
        <v>68</v>
      </c>
    </row>
    <row r="27" spans="1:5" ht="45">
      <c r="A27" s="154" t="s">
        <v>3</v>
      </c>
      <c r="B27" s="140" t="s">
        <v>69</v>
      </c>
      <c r="C27" s="141" t="s">
        <v>132</v>
      </c>
      <c r="D27" s="141" t="s">
        <v>133</v>
      </c>
      <c r="E27" s="148" t="s">
        <v>1</v>
      </c>
    </row>
    <row r="28" spans="1:5">
      <c r="A28" s="155"/>
      <c r="B28" s="143"/>
      <c r="C28" s="144" t="s">
        <v>83</v>
      </c>
      <c r="D28" s="144" t="s">
        <v>95</v>
      </c>
      <c r="E28" s="149" t="s">
        <v>8</v>
      </c>
    </row>
    <row r="29" spans="1:5">
      <c r="A29" s="212">
        <v>1</v>
      </c>
      <c r="B29" s="202" t="s">
        <v>102</v>
      </c>
      <c r="C29" s="215">
        <v>244.77415659085301</v>
      </c>
      <c r="D29" s="216">
        <v>250.611020424754</v>
      </c>
      <c r="E29" s="209">
        <f>D29/C29*100-100</f>
        <v>2.3845915415235055</v>
      </c>
    </row>
    <row r="30" spans="1:5">
      <c r="A30" s="146">
        <v>2</v>
      </c>
      <c r="B30" s="203" t="s">
        <v>106</v>
      </c>
      <c r="C30" s="217">
        <v>56.0435455191164</v>
      </c>
      <c r="D30" s="218">
        <v>79.8205503027866</v>
      </c>
      <c r="E30" s="150">
        <f t="shared" ref="E30:E44" si="1">D30/C30*100-100</f>
        <v>42.425946758775098</v>
      </c>
    </row>
    <row r="31" spans="1:5">
      <c r="A31" s="146">
        <v>3</v>
      </c>
      <c r="B31" s="203" t="s">
        <v>108</v>
      </c>
      <c r="C31" s="217">
        <v>8.194852853490481</v>
      </c>
      <c r="D31" s="218">
        <v>9.31487165854357</v>
      </c>
      <c r="E31" s="150">
        <f t="shared" si="1"/>
        <v>13.667344918536671</v>
      </c>
    </row>
    <row r="32" spans="1:5">
      <c r="A32" s="146">
        <v>4</v>
      </c>
      <c r="B32" s="203" t="s">
        <v>115</v>
      </c>
      <c r="C32" s="217">
        <v>2.9880444082582098</v>
      </c>
      <c r="D32" s="218">
        <v>4.7324208233857998</v>
      </c>
      <c r="E32" s="150">
        <f t="shared" si="1"/>
        <v>58.37853046315405</v>
      </c>
    </row>
    <row r="33" spans="1:5">
      <c r="A33" s="146">
        <v>5</v>
      </c>
      <c r="B33" s="203" t="s">
        <v>116</v>
      </c>
      <c r="C33" s="217">
        <v>2.5481934739876801</v>
      </c>
      <c r="D33" s="218">
        <v>4.58121329230186</v>
      </c>
      <c r="E33" s="150">
        <f t="shared" si="1"/>
        <v>79.782788829322982</v>
      </c>
    </row>
    <row r="34" spans="1:5">
      <c r="A34" s="146">
        <v>6</v>
      </c>
      <c r="B34" s="203" t="s">
        <v>110</v>
      </c>
      <c r="C34" s="217">
        <v>4.1101183896664804</v>
      </c>
      <c r="D34" s="218">
        <v>3.4234043953748401</v>
      </c>
      <c r="E34" s="150">
        <f t="shared" si="1"/>
        <v>-16.707888415529652</v>
      </c>
    </row>
    <row r="35" spans="1:5">
      <c r="A35" s="146">
        <v>7</v>
      </c>
      <c r="B35" s="203" t="s">
        <v>117</v>
      </c>
      <c r="C35" s="217">
        <v>13.0863349467385</v>
      </c>
      <c r="D35" s="218">
        <v>3.3954647651544896</v>
      </c>
      <c r="E35" s="150">
        <f t="shared" si="1"/>
        <v>-74.053355817545082</v>
      </c>
    </row>
    <row r="36" spans="1:5">
      <c r="A36" s="146">
        <v>8</v>
      </c>
      <c r="B36" s="203" t="s">
        <v>103</v>
      </c>
      <c r="C36" s="217">
        <v>4.6995594503148199</v>
      </c>
      <c r="D36" s="218">
        <v>3.37350763932649</v>
      </c>
      <c r="E36" s="150">
        <f t="shared" si="1"/>
        <v>-28.216513164856309</v>
      </c>
    </row>
    <row r="37" spans="1:5">
      <c r="A37" s="146">
        <v>9</v>
      </c>
      <c r="B37" s="203" t="s">
        <v>109</v>
      </c>
      <c r="C37" s="217">
        <v>0.89911876971758997</v>
      </c>
      <c r="D37" s="218">
        <v>2.8720066009106699</v>
      </c>
      <c r="E37" s="150">
        <f t="shared" si="1"/>
        <v>219.42460747569055</v>
      </c>
    </row>
    <row r="38" spans="1:5">
      <c r="A38" s="146">
        <v>10</v>
      </c>
      <c r="B38" s="203" t="s">
        <v>104</v>
      </c>
      <c r="C38" s="217">
        <v>1.61289725536669</v>
      </c>
      <c r="D38" s="218">
        <v>2.7885200800291003</v>
      </c>
      <c r="E38" s="150">
        <f t="shared" si="1"/>
        <v>72.88888493986147</v>
      </c>
    </row>
    <row r="39" spans="1:5">
      <c r="A39" s="146">
        <v>11</v>
      </c>
      <c r="B39" s="203" t="s">
        <v>119</v>
      </c>
      <c r="C39" s="217">
        <v>10.340185372511501</v>
      </c>
      <c r="D39" s="218">
        <v>2.7871799465524898</v>
      </c>
      <c r="E39" s="150">
        <f t="shared" si="1"/>
        <v>-73.045164606410538</v>
      </c>
    </row>
    <row r="40" spans="1:5">
      <c r="A40" s="146">
        <v>12</v>
      </c>
      <c r="B40" s="203" t="s">
        <v>118</v>
      </c>
      <c r="C40" s="217">
        <v>2.4084538946974301</v>
      </c>
      <c r="D40" s="218">
        <v>2.77287233893514</v>
      </c>
      <c r="E40" s="150">
        <f t="shared" si="1"/>
        <v>15.130804249150515</v>
      </c>
    </row>
    <row r="41" spans="1:5">
      <c r="A41" s="146">
        <v>13</v>
      </c>
      <c r="B41" s="203" t="s">
        <v>107</v>
      </c>
      <c r="C41" s="217">
        <v>2.5126881568033204</v>
      </c>
      <c r="D41" s="218">
        <v>2.7120315790144898</v>
      </c>
      <c r="E41" s="150">
        <f t="shared" si="1"/>
        <v>7.9334724315641694</v>
      </c>
    </row>
    <row r="42" spans="1:5">
      <c r="A42" s="146">
        <v>14</v>
      </c>
      <c r="B42" s="203" t="s">
        <v>105</v>
      </c>
      <c r="C42" s="217">
        <v>0.9794595755070481</v>
      </c>
      <c r="D42" s="218">
        <v>2.39264804405913</v>
      </c>
      <c r="E42" s="150">
        <f t="shared" si="1"/>
        <v>144.28247003665265</v>
      </c>
    </row>
    <row r="43" spans="1:5">
      <c r="A43" s="213">
        <v>15</v>
      </c>
      <c r="B43" s="211" t="s">
        <v>38</v>
      </c>
      <c r="C43" s="219">
        <v>45.802456436508891</v>
      </c>
      <c r="D43" s="219">
        <v>32.18126295634228</v>
      </c>
      <c r="E43" s="210">
        <f t="shared" si="1"/>
        <v>-29.739002097077986</v>
      </c>
    </row>
    <row r="44" spans="1:5" s="153" customFormat="1">
      <c r="A44" s="142"/>
      <c r="B44" s="205" t="s">
        <v>94</v>
      </c>
      <c r="C44" s="220">
        <v>401.00006509353801</v>
      </c>
      <c r="D44" s="221">
        <v>407.75897484747099</v>
      </c>
      <c r="E44" s="214">
        <f t="shared" si="1"/>
        <v>1.6855133807413267</v>
      </c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user</cp:lastModifiedBy>
  <cp:lastPrinted>2022-08-08T09:22:08Z</cp:lastPrinted>
  <dcterms:created xsi:type="dcterms:W3CDTF">2022-07-25T08:04:46Z</dcterms:created>
  <dcterms:modified xsi:type="dcterms:W3CDTF">2023-10-29T10:49:24Z</dcterms:modified>
</cp:coreProperties>
</file>